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updateLinks="never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ECO\001_COOPERA\01_CoFFEE\05_candidaturas\01_FdC_FF\FF\"/>
    </mc:Choice>
  </mc:AlternateContent>
  <xr:revisionPtr revIDLastSave="0" documentId="13_ncr:1_{FE5BE27D-C44C-4F15-ACCD-81CFE32C1805}" xr6:coauthVersionLast="47" xr6:coauthVersionMax="47" xr10:uidLastSave="{00000000-0000-0000-0000-000000000000}"/>
  <workbookProtection workbookAlgorithmName="SHA-512" workbookHashValue="6WN/RoS3Oe7LnsMTYHpWwZuIXPrLLS1nXUgH4HVD2Dg9jBmAmhEABCF+biLWPy8uPq4Zi7TnjNWnUQKiro5dFw==" workbookSaltValue="QKoSePKTH59etLPVQDfD2A==" workbookSpinCount="100000" lockStructure="1"/>
  <bookViews>
    <workbookView xWindow="-120" yWindow="-120" windowWidth="29040" windowHeight="15840" tabRatio="925" xr2:uid="{00000000-000D-0000-FFFF-FFFF00000000}"/>
  </bookViews>
  <sheets>
    <sheet name="1.INTRO" sheetId="22" r:id="rId1"/>
    <sheet name="2.RESUMEN" sheetId="24" r:id="rId2"/>
    <sheet name="BE_detalle" sheetId="143" state="hidden" r:id="rId3"/>
    <sheet name="BE_resumen" sheetId="213" state="hidden" r:id="rId4"/>
    <sheet name="BP_resumen" sheetId="231" state="hidden" r:id="rId5"/>
    <sheet name="BP_detalle" sheetId="233" state="hidden" r:id="rId6"/>
    <sheet name="B2_resumen" sheetId="230" r:id="rId7"/>
    <sheet name="B2_detalle" sheetId="234" r:id="rId8"/>
    <sheet name="B3_resumen" sheetId="237" state="hidden" r:id="rId9"/>
    <sheet name="B3_detalle" sheetId="235" state="hidden" r:id="rId10"/>
    <sheet name="B4_resumen" sheetId="238" state="hidden" r:id="rId11"/>
    <sheet name="B4_detalle" sheetId="236" state="hidden" r:id="rId12"/>
    <sheet name="B5_resumen" sheetId="242" state="hidden" r:id="rId13"/>
    <sheet name="B5_detalle" sheetId="239" state="hidden" r:id="rId14"/>
    <sheet name="B6_resumen" sheetId="243" state="hidden" r:id="rId15"/>
    <sheet name="B6_detalle" sheetId="240" state="hidden" r:id="rId16"/>
    <sheet name="B7_resumen" sheetId="245" state="hidden" r:id="rId17"/>
    <sheet name="B7_detalle" sheetId="244" state="hidden" r:id="rId18"/>
    <sheet name="B8_resumen" sheetId="247" state="hidden" r:id="rId19"/>
    <sheet name="B8_detalle" sheetId="241" state="hidden" r:id="rId20"/>
    <sheet name="B9_resumen" sheetId="248" state="hidden" r:id="rId21"/>
    <sheet name="B9_detalle" sheetId="246" state="hidden" r:id="rId22"/>
    <sheet name="B10_resumen" sheetId="250" state="hidden" r:id="rId23"/>
    <sheet name="B10_detalle" sheetId="249" state="hidden" r:id="rId24"/>
    <sheet name="B11_resumen" sheetId="251" state="hidden" r:id="rId25"/>
    <sheet name="B11_detalle" sheetId="252" state="hidden" r:id="rId26"/>
    <sheet name="B12_resumen" sheetId="253" state="hidden" r:id="rId27"/>
    <sheet name="B12_detalle" sheetId="254" state="hidden" r:id="rId28"/>
    <sheet name="B13_resumen" sheetId="255" state="hidden" r:id="rId29"/>
    <sheet name="B13_detalle" sheetId="256" state="hidden" r:id="rId30"/>
    <sheet name="B14_resumen" sheetId="257" state="hidden" r:id="rId31"/>
    <sheet name="B14_detalle" sheetId="258" state="hidden" r:id="rId32"/>
    <sheet name="B15_resumen" sheetId="259" state="hidden" r:id="rId33"/>
    <sheet name="B15_detalle" sheetId="260" state="hidden" r:id="rId34"/>
    <sheet name="BD" sheetId="142" state="hidden" r:id="rId35"/>
  </sheets>
  <definedNames>
    <definedName name="_xlnm.Print_Area" localSheetId="0">'1.INTRO'!$A$1:$F$68</definedName>
    <definedName name="_xlnm.Print_Area" localSheetId="1">'2.RESUMEN'!$A$1:$M$104</definedName>
    <definedName name="_xlnm.Print_Area" localSheetId="23">B10_detalle!$A$1:$E$394</definedName>
    <definedName name="_xlnm.Print_Area" localSheetId="22">B10_resumen!$A$1:$L$39</definedName>
    <definedName name="_xlnm.Print_Area" localSheetId="25">B11_detalle!$A$1:$E$394</definedName>
    <definedName name="_xlnm.Print_Area" localSheetId="24">B11_resumen!$A$1:$L$39</definedName>
    <definedName name="_xlnm.Print_Area" localSheetId="27">B12_detalle!$A$1:$E$394</definedName>
    <definedName name="_xlnm.Print_Area" localSheetId="26">B12_resumen!$A$1:$L$39</definedName>
    <definedName name="_xlnm.Print_Area" localSheetId="29">B13_detalle!$A$1:$E$394</definedName>
    <definedName name="_xlnm.Print_Area" localSheetId="28">B13_resumen!$A$1:$L$39</definedName>
    <definedName name="_xlnm.Print_Area" localSheetId="31">B14_detalle!$A$1:$E$394</definedName>
    <definedName name="_xlnm.Print_Area" localSheetId="30">B14_resumen!$A$1:$L$39</definedName>
    <definedName name="_xlnm.Print_Area" localSheetId="33">B15_detalle!$A$1:$E$394</definedName>
    <definedName name="_xlnm.Print_Area" localSheetId="32">B15_resumen!$A$1:$L$39</definedName>
    <definedName name="_xlnm.Print_Area" localSheetId="7">B2_detalle!$A$1:$E$394</definedName>
    <definedName name="_xlnm.Print_Area" localSheetId="6">B2_resumen!$A$1:$L$39</definedName>
    <definedName name="_xlnm.Print_Area" localSheetId="9">B3_detalle!$A$1:$E$394</definedName>
    <definedName name="_xlnm.Print_Area" localSheetId="8">B3_resumen!$A$1:$L$39</definedName>
    <definedName name="_xlnm.Print_Area" localSheetId="11">B4_detalle!$A$1:$E$394</definedName>
    <definedName name="_xlnm.Print_Area" localSheetId="10">B4_resumen!$A$1:$L$39</definedName>
    <definedName name="_xlnm.Print_Area" localSheetId="13">B5_detalle!$A$1:$E$394</definedName>
    <definedName name="_xlnm.Print_Area" localSheetId="12">B5_resumen!$A$1:$L$39</definedName>
    <definedName name="_xlnm.Print_Area" localSheetId="15">B6_detalle!$A$1:$E$394</definedName>
    <definedName name="_xlnm.Print_Area" localSheetId="14">B6_resumen!$A$1:$L$39</definedName>
    <definedName name="_xlnm.Print_Area" localSheetId="17">B7_detalle!$A$1:$E$394</definedName>
    <definedName name="_xlnm.Print_Area" localSheetId="16">B7_resumen!$A$1:$L$39</definedName>
    <definedName name="_xlnm.Print_Area" localSheetId="19">B8_detalle!$A$1:$E$394</definedName>
    <definedName name="_xlnm.Print_Area" localSheetId="18">B8_resumen!$A$1:$L$39</definedName>
    <definedName name="_xlnm.Print_Area" localSheetId="21">B9_detalle!$A$1:$E$394</definedName>
    <definedName name="_xlnm.Print_Area" localSheetId="20">B9_resumen!$A$1:$L$39</definedName>
    <definedName name="_xlnm.Print_Area" localSheetId="2">BE_detalle!$A$1:$E$394</definedName>
    <definedName name="_xlnm.Print_Area" localSheetId="3">BE_resumen!$A$1:$L$39</definedName>
    <definedName name="_xlnm.Print_Area" localSheetId="5">BP_detalle!$A$1:$E$394</definedName>
    <definedName name="_xlnm.Print_Area" localSheetId="4">BP_resumen!$A$1:$L$39</definedName>
    <definedName name="Print_Area" localSheetId="0">'1.INTRO'!$A$1:$F$34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0" i="213" l="1"/>
  <c r="EO6" i="24"/>
  <c r="EP6" i="24"/>
  <c r="EQ6" i="24"/>
  <c r="ER6" i="24"/>
  <c r="ES6" i="24"/>
  <c r="ET6" i="24"/>
  <c r="EU6" i="24"/>
  <c r="EV6" i="24"/>
  <c r="EW6" i="24"/>
  <c r="EX6" i="24"/>
  <c r="EY6" i="24"/>
  <c r="EZ6" i="24"/>
  <c r="FA6" i="24"/>
  <c r="FB6" i="24"/>
  <c r="FC6" i="24"/>
  <c r="FD6" i="24"/>
  <c r="FE6" i="24"/>
  <c r="FF6" i="24"/>
  <c r="FG6" i="24"/>
  <c r="FH6" i="24"/>
  <c r="EO7" i="24"/>
  <c r="EP7" i="24"/>
  <c r="EQ7" i="24"/>
  <c r="ER7" i="24"/>
  <c r="ES7" i="24"/>
  <c r="ET7" i="24"/>
  <c r="EU7" i="24"/>
  <c r="EV7" i="24"/>
  <c r="EW7" i="24"/>
  <c r="EX7" i="24"/>
  <c r="EY7" i="24"/>
  <c r="EZ7" i="24"/>
  <c r="FA7" i="24"/>
  <c r="FB7" i="24"/>
  <c r="FC7" i="24"/>
  <c r="FD7" i="24"/>
  <c r="FE7" i="24"/>
  <c r="FF7" i="24"/>
  <c r="FG7" i="24"/>
  <c r="FH7" i="24"/>
  <c r="EO8" i="24"/>
  <c r="EP8" i="24"/>
  <c r="EQ8" i="24"/>
  <c r="ER8" i="24"/>
  <c r="ES8" i="24"/>
  <c r="ET8" i="24"/>
  <c r="EU8" i="24"/>
  <c r="EV8" i="24"/>
  <c r="EW8" i="24"/>
  <c r="EX8" i="24"/>
  <c r="EY8" i="24"/>
  <c r="EZ8" i="24"/>
  <c r="FA8" i="24"/>
  <c r="FB8" i="24"/>
  <c r="FC8" i="24"/>
  <c r="FD8" i="24"/>
  <c r="FE8" i="24"/>
  <c r="FF8" i="24"/>
  <c r="FG8" i="24"/>
  <c r="FH8" i="24"/>
  <c r="EO9" i="24"/>
  <c r="EP9" i="24"/>
  <c r="EQ9" i="24"/>
  <c r="ER9" i="24"/>
  <c r="ES9" i="24"/>
  <c r="ET9" i="24"/>
  <c r="EU9" i="24"/>
  <c r="EV9" i="24"/>
  <c r="EW9" i="24"/>
  <c r="EX9" i="24"/>
  <c r="EY9" i="24"/>
  <c r="EZ9" i="24"/>
  <c r="FA9" i="24"/>
  <c r="FB9" i="24"/>
  <c r="FC9" i="24"/>
  <c r="FD9" i="24"/>
  <c r="FE9" i="24"/>
  <c r="FF9" i="24"/>
  <c r="FG9" i="24"/>
  <c r="FH9" i="24"/>
  <c r="EO10" i="24"/>
  <c r="EP10" i="24"/>
  <c r="EQ10" i="24"/>
  <c r="ER10" i="24"/>
  <c r="ES10" i="24"/>
  <c r="ET10" i="24"/>
  <c r="EU10" i="24"/>
  <c r="EV10" i="24"/>
  <c r="EW10" i="24"/>
  <c r="EX10" i="24"/>
  <c r="EY10" i="24"/>
  <c r="EZ10" i="24"/>
  <c r="FA10" i="24"/>
  <c r="FB10" i="24"/>
  <c r="FC10" i="24"/>
  <c r="FD10" i="24"/>
  <c r="FE10" i="24"/>
  <c r="FF10" i="24"/>
  <c r="FG10" i="24"/>
  <c r="FH10" i="24"/>
  <c r="EO11" i="24"/>
  <c r="EP11" i="24"/>
  <c r="EQ11" i="24"/>
  <c r="ER11" i="24"/>
  <c r="ES11" i="24"/>
  <c r="ET11" i="24"/>
  <c r="EU11" i="24"/>
  <c r="EV11" i="24"/>
  <c r="EW11" i="24"/>
  <c r="EX11" i="24"/>
  <c r="EY11" i="24"/>
  <c r="EZ11" i="24"/>
  <c r="FA11" i="24"/>
  <c r="FB11" i="24"/>
  <c r="FC11" i="24"/>
  <c r="FD11" i="24"/>
  <c r="FE11" i="24"/>
  <c r="FF11" i="24"/>
  <c r="FG11" i="24"/>
  <c r="FH11" i="24"/>
  <c r="GW16" i="24"/>
  <c r="GX16" i="24"/>
  <c r="GY16" i="24"/>
  <c r="GZ16" i="24"/>
  <c r="HA16" i="24"/>
  <c r="HB16" i="24"/>
  <c r="HC16" i="24"/>
  <c r="HD16" i="24"/>
  <c r="HE16" i="24"/>
  <c r="HF16" i="24"/>
  <c r="HG16" i="24"/>
  <c r="HH16" i="24"/>
  <c r="HI16" i="24"/>
  <c r="HJ16" i="24"/>
  <c r="HK16" i="24"/>
  <c r="HL16" i="24"/>
  <c r="HM16" i="24"/>
  <c r="HN16" i="24"/>
  <c r="HO16" i="24"/>
  <c r="HP16" i="24"/>
  <c r="GW17" i="24"/>
  <c r="GX17" i="24"/>
  <c r="GY17" i="24"/>
  <c r="GZ17" i="24"/>
  <c r="HA17" i="24"/>
  <c r="HB17" i="24"/>
  <c r="HC17" i="24"/>
  <c r="HD17" i="24"/>
  <c r="HE17" i="24"/>
  <c r="HF17" i="24"/>
  <c r="HG17" i="24"/>
  <c r="HH17" i="24"/>
  <c r="HI17" i="24"/>
  <c r="HJ17" i="24"/>
  <c r="HK17" i="24"/>
  <c r="HL17" i="24"/>
  <c r="HM17" i="24"/>
  <c r="HN17" i="24"/>
  <c r="HO17" i="24"/>
  <c r="HP17" i="24"/>
  <c r="GW18" i="24"/>
  <c r="GX18" i="24"/>
  <c r="GY18" i="24"/>
  <c r="GZ18" i="24"/>
  <c r="HA18" i="24"/>
  <c r="HB18" i="24"/>
  <c r="HC18" i="24"/>
  <c r="HD18" i="24"/>
  <c r="HE18" i="24"/>
  <c r="HF18" i="24"/>
  <c r="HG18" i="24"/>
  <c r="HH18" i="24"/>
  <c r="HI18" i="24"/>
  <c r="HJ18" i="24"/>
  <c r="HK18" i="24"/>
  <c r="HL18" i="24"/>
  <c r="HM18" i="24"/>
  <c r="HN18" i="24"/>
  <c r="HO18" i="24"/>
  <c r="HP18" i="24"/>
  <c r="GW19" i="24"/>
  <c r="GX19" i="24"/>
  <c r="GY19" i="24"/>
  <c r="GZ19" i="24"/>
  <c r="HA19" i="24"/>
  <c r="HB19" i="24"/>
  <c r="HC19" i="24"/>
  <c r="HD19" i="24"/>
  <c r="HE19" i="24"/>
  <c r="HF19" i="24"/>
  <c r="HG19" i="24"/>
  <c r="HH19" i="24"/>
  <c r="HI19" i="24"/>
  <c r="HJ19" i="24"/>
  <c r="HK19" i="24"/>
  <c r="HL19" i="24"/>
  <c r="HM19" i="24"/>
  <c r="HN19" i="24"/>
  <c r="HO19" i="24"/>
  <c r="HP19" i="24"/>
  <c r="GW20" i="24"/>
  <c r="GX20" i="24"/>
  <c r="GY20" i="24"/>
  <c r="GZ20" i="24"/>
  <c r="HA20" i="24"/>
  <c r="HB20" i="24"/>
  <c r="HC20" i="24"/>
  <c r="HD20" i="24"/>
  <c r="HE20" i="24"/>
  <c r="HF20" i="24"/>
  <c r="HG20" i="24"/>
  <c r="HH20" i="24"/>
  <c r="HI20" i="24"/>
  <c r="HJ20" i="24"/>
  <c r="HK20" i="24"/>
  <c r="HL20" i="24"/>
  <c r="HM20" i="24"/>
  <c r="HN20" i="24"/>
  <c r="HO20" i="24"/>
  <c r="HP20" i="24"/>
  <c r="GW21" i="24"/>
  <c r="GX21" i="24"/>
  <c r="GY21" i="24"/>
  <c r="GZ21" i="24"/>
  <c r="HA21" i="24"/>
  <c r="HB21" i="24"/>
  <c r="HC21" i="24"/>
  <c r="HD21" i="24"/>
  <c r="HE21" i="24"/>
  <c r="HF21" i="24"/>
  <c r="HG21" i="24"/>
  <c r="HH21" i="24"/>
  <c r="HI21" i="24"/>
  <c r="HJ21" i="24"/>
  <c r="HK21" i="24"/>
  <c r="HL21" i="24"/>
  <c r="HM21" i="24"/>
  <c r="HN21" i="24"/>
  <c r="HO21" i="24"/>
  <c r="HP21" i="24"/>
  <c r="B25" i="213"/>
  <c r="AB58" i="24"/>
  <c r="AC58" i="24"/>
  <c r="AD58" i="24"/>
  <c r="AE58" i="24"/>
  <c r="AF58" i="24"/>
  <c r="AG58" i="24"/>
  <c r="AH58" i="24"/>
  <c r="AI58" i="24"/>
  <c r="AJ58" i="24"/>
  <c r="AK58" i="24"/>
  <c r="AL58" i="24"/>
  <c r="AM58" i="24"/>
  <c r="AN58" i="24"/>
  <c r="AO58" i="24"/>
  <c r="AP58" i="24"/>
  <c r="AQ58" i="24"/>
  <c r="AR58" i="24"/>
  <c r="Z58" i="24"/>
  <c r="AA58" i="24"/>
  <c r="Y58" i="24"/>
  <c r="GV21" i="24"/>
  <c r="GU21" i="24"/>
  <c r="GT21" i="24"/>
  <c r="GS21" i="24"/>
  <c r="GR21" i="24"/>
  <c r="GQ21" i="24"/>
  <c r="GP21" i="24"/>
  <c r="GO21" i="24"/>
  <c r="GN21" i="24"/>
  <c r="GM21" i="24"/>
  <c r="GL21" i="24"/>
  <c r="GK21" i="24"/>
  <c r="GJ21" i="24"/>
  <c r="GI21" i="24"/>
  <c r="GH21" i="24"/>
  <c r="GG21" i="24"/>
  <c r="GF21" i="24"/>
  <c r="GE21" i="24"/>
  <c r="GD21" i="24"/>
  <c r="GC21" i="24"/>
  <c r="GB21" i="24"/>
  <c r="GA21" i="24"/>
  <c r="FZ21" i="24"/>
  <c r="FY21" i="24"/>
  <c r="FX21" i="24"/>
  <c r="FW21" i="24"/>
  <c r="FV21" i="24"/>
  <c r="FU21" i="24"/>
  <c r="FT21" i="24"/>
  <c r="FS21" i="24"/>
  <c r="FR21" i="24"/>
  <c r="FQ21" i="24"/>
  <c r="FP21" i="24"/>
  <c r="FO21" i="24"/>
  <c r="FN21" i="24"/>
  <c r="FM21" i="24"/>
  <c r="FL21" i="24"/>
  <c r="FK21" i="24"/>
  <c r="FJ21" i="24"/>
  <c r="FI21" i="24"/>
  <c r="FH21" i="24"/>
  <c r="FG21" i="24"/>
  <c r="FF21" i="24"/>
  <c r="FE21" i="24"/>
  <c r="FD21" i="24"/>
  <c r="FC21" i="24"/>
  <c r="FB21" i="24"/>
  <c r="FA21" i="24"/>
  <c r="EZ21" i="24"/>
  <c r="EY21" i="24"/>
  <c r="EX21" i="24"/>
  <c r="EW21" i="24"/>
  <c r="EV21" i="24"/>
  <c r="EU21" i="24"/>
  <c r="ET21" i="24"/>
  <c r="ES21" i="24"/>
  <c r="ER21" i="24"/>
  <c r="EQ21" i="24"/>
  <c r="EP21" i="24"/>
  <c r="EO21" i="24"/>
  <c r="GV20" i="24"/>
  <c r="GU20" i="24"/>
  <c r="GT20" i="24"/>
  <c r="GS20" i="24"/>
  <c r="GR20" i="24"/>
  <c r="GQ20" i="24"/>
  <c r="GP20" i="24"/>
  <c r="GO20" i="24"/>
  <c r="GN20" i="24"/>
  <c r="GM20" i="24"/>
  <c r="GL20" i="24"/>
  <c r="GK20" i="24"/>
  <c r="GJ20" i="24"/>
  <c r="GI20" i="24"/>
  <c r="GH20" i="24"/>
  <c r="GG20" i="24"/>
  <c r="GF20" i="24"/>
  <c r="GE20" i="24"/>
  <c r="GD20" i="24"/>
  <c r="GC20" i="24"/>
  <c r="GB20" i="24"/>
  <c r="GA20" i="24"/>
  <c r="FZ20" i="24"/>
  <c r="FY20" i="24"/>
  <c r="FX20" i="24"/>
  <c r="FW20" i="24"/>
  <c r="FV20" i="24"/>
  <c r="FU20" i="24"/>
  <c r="FT20" i="24"/>
  <c r="FS20" i="24"/>
  <c r="FR20" i="24"/>
  <c r="FQ20" i="24"/>
  <c r="FP20" i="24"/>
  <c r="FO20" i="24"/>
  <c r="FN20" i="24"/>
  <c r="FM20" i="24"/>
  <c r="FL20" i="24"/>
  <c r="FK20" i="24"/>
  <c r="FJ20" i="24"/>
  <c r="FI20" i="24"/>
  <c r="FH20" i="24"/>
  <c r="FG20" i="24"/>
  <c r="FF20" i="24"/>
  <c r="FE20" i="24"/>
  <c r="FD20" i="24"/>
  <c r="FC20" i="24"/>
  <c r="FB20" i="24"/>
  <c r="FA20" i="24"/>
  <c r="EZ20" i="24"/>
  <c r="EY20" i="24"/>
  <c r="EX20" i="24"/>
  <c r="EW20" i="24"/>
  <c r="EV20" i="24"/>
  <c r="EU20" i="24"/>
  <c r="ET20" i="24"/>
  <c r="ES20" i="24"/>
  <c r="ER20" i="24"/>
  <c r="EQ20" i="24"/>
  <c r="EP20" i="24"/>
  <c r="EO20" i="24"/>
  <c r="GV19" i="24"/>
  <c r="GU19" i="24"/>
  <c r="GT19" i="24"/>
  <c r="GS19" i="24"/>
  <c r="GR19" i="24"/>
  <c r="GQ19" i="24"/>
  <c r="GP19" i="24"/>
  <c r="GO19" i="24"/>
  <c r="GN19" i="24"/>
  <c r="GM19" i="24"/>
  <c r="GL19" i="24"/>
  <c r="GK19" i="24"/>
  <c r="GJ19" i="24"/>
  <c r="GI19" i="24"/>
  <c r="GH19" i="24"/>
  <c r="GG19" i="24"/>
  <c r="GF19" i="24"/>
  <c r="GE19" i="24"/>
  <c r="GD19" i="24"/>
  <c r="GC19" i="24"/>
  <c r="GB19" i="24"/>
  <c r="GA19" i="24"/>
  <c r="FZ19" i="24"/>
  <c r="FY19" i="24"/>
  <c r="FX19" i="24"/>
  <c r="FW19" i="24"/>
  <c r="FV19" i="24"/>
  <c r="FU19" i="24"/>
  <c r="FT19" i="24"/>
  <c r="FS19" i="24"/>
  <c r="FR19" i="24"/>
  <c r="FQ19" i="24"/>
  <c r="FP19" i="24"/>
  <c r="FO19" i="24"/>
  <c r="FN19" i="24"/>
  <c r="FM19" i="24"/>
  <c r="FL19" i="24"/>
  <c r="FK19" i="24"/>
  <c r="FJ19" i="24"/>
  <c r="FI19" i="24"/>
  <c r="FH19" i="24"/>
  <c r="FG19" i="24"/>
  <c r="FF19" i="24"/>
  <c r="FE19" i="24"/>
  <c r="FD19" i="24"/>
  <c r="FC19" i="24"/>
  <c r="FB19" i="24"/>
  <c r="FA19" i="24"/>
  <c r="EZ19" i="24"/>
  <c r="EY19" i="24"/>
  <c r="EX19" i="24"/>
  <c r="EW19" i="24"/>
  <c r="EV19" i="24"/>
  <c r="EU19" i="24"/>
  <c r="ET19" i="24"/>
  <c r="ES19" i="24"/>
  <c r="ER19" i="24"/>
  <c r="EQ19" i="24"/>
  <c r="EP19" i="24"/>
  <c r="EO19" i="24"/>
  <c r="GV18" i="24"/>
  <c r="GU18" i="24"/>
  <c r="GT18" i="24"/>
  <c r="GS18" i="24"/>
  <c r="GR18" i="24"/>
  <c r="GQ18" i="24"/>
  <c r="GP18" i="24"/>
  <c r="GO18" i="24"/>
  <c r="GN18" i="24"/>
  <c r="GM18" i="24"/>
  <c r="GL18" i="24"/>
  <c r="GK18" i="24"/>
  <c r="GJ18" i="24"/>
  <c r="GI18" i="24"/>
  <c r="GH18" i="24"/>
  <c r="GG18" i="24"/>
  <c r="GF18" i="24"/>
  <c r="GE18" i="24"/>
  <c r="GD18" i="24"/>
  <c r="GC18" i="24"/>
  <c r="GB18" i="24"/>
  <c r="GA18" i="24"/>
  <c r="FZ18" i="24"/>
  <c r="FY18" i="24"/>
  <c r="FX18" i="24"/>
  <c r="FW18" i="24"/>
  <c r="FV18" i="24"/>
  <c r="FU18" i="24"/>
  <c r="FT18" i="24"/>
  <c r="FS18" i="24"/>
  <c r="FR18" i="24"/>
  <c r="FQ18" i="24"/>
  <c r="FP18" i="24"/>
  <c r="FO18" i="24"/>
  <c r="FN18" i="24"/>
  <c r="FM18" i="24"/>
  <c r="FL18" i="24"/>
  <c r="FK18" i="24"/>
  <c r="FJ18" i="24"/>
  <c r="FI18" i="24"/>
  <c r="FH18" i="24"/>
  <c r="FG18" i="24"/>
  <c r="FF18" i="24"/>
  <c r="FE18" i="24"/>
  <c r="FD18" i="24"/>
  <c r="FC18" i="24"/>
  <c r="FB18" i="24"/>
  <c r="FA18" i="24"/>
  <c r="EZ18" i="24"/>
  <c r="EY18" i="24"/>
  <c r="EX18" i="24"/>
  <c r="EW18" i="24"/>
  <c r="EV18" i="24"/>
  <c r="EU18" i="24"/>
  <c r="ET18" i="24"/>
  <c r="ES18" i="24"/>
  <c r="ER18" i="24"/>
  <c r="EQ18" i="24"/>
  <c r="EP18" i="24"/>
  <c r="EO18" i="24"/>
  <c r="GV17" i="24"/>
  <c r="GU17" i="24"/>
  <c r="GT17" i="24"/>
  <c r="GS17" i="24"/>
  <c r="GR17" i="24"/>
  <c r="GQ17" i="24"/>
  <c r="GP17" i="24"/>
  <c r="GO17" i="24"/>
  <c r="GN17" i="24"/>
  <c r="GM17" i="24"/>
  <c r="GL17" i="24"/>
  <c r="GK17" i="24"/>
  <c r="GJ17" i="24"/>
  <c r="GI17" i="24"/>
  <c r="GH17" i="24"/>
  <c r="GG17" i="24"/>
  <c r="GF17" i="24"/>
  <c r="GE17" i="24"/>
  <c r="GD17" i="24"/>
  <c r="GC17" i="24"/>
  <c r="GB17" i="24"/>
  <c r="GA17" i="24"/>
  <c r="FZ17" i="24"/>
  <c r="FY17" i="24"/>
  <c r="FX17" i="24"/>
  <c r="FW17" i="24"/>
  <c r="FV17" i="24"/>
  <c r="FU17" i="24"/>
  <c r="FT17" i="24"/>
  <c r="FS17" i="24"/>
  <c r="FR17" i="24"/>
  <c r="FQ17" i="24"/>
  <c r="FP17" i="24"/>
  <c r="FO17" i="24"/>
  <c r="FN17" i="24"/>
  <c r="FM17" i="24"/>
  <c r="FL17" i="24"/>
  <c r="FK17" i="24"/>
  <c r="FJ17" i="24"/>
  <c r="FI17" i="24"/>
  <c r="FH17" i="24"/>
  <c r="FG17" i="24"/>
  <c r="FF17" i="24"/>
  <c r="FE17" i="24"/>
  <c r="FD17" i="24"/>
  <c r="FC17" i="24"/>
  <c r="FB17" i="24"/>
  <c r="FA17" i="24"/>
  <c r="EZ17" i="24"/>
  <c r="EY17" i="24"/>
  <c r="EX17" i="24"/>
  <c r="EW17" i="24"/>
  <c r="EV17" i="24"/>
  <c r="EU17" i="24"/>
  <c r="ET17" i="24"/>
  <c r="ES17" i="24"/>
  <c r="ER17" i="24"/>
  <c r="EQ17" i="24"/>
  <c r="EP17" i="24"/>
  <c r="EO17" i="24"/>
  <c r="GV16" i="24"/>
  <c r="GU16" i="24"/>
  <c r="GT16" i="24"/>
  <c r="GS16" i="24"/>
  <c r="GR16" i="24"/>
  <c r="GQ16" i="24"/>
  <c r="GP16" i="24"/>
  <c r="GO16" i="24"/>
  <c r="GN16" i="24"/>
  <c r="GM16" i="24"/>
  <c r="GL16" i="24"/>
  <c r="GK16" i="24"/>
  <c r="GJ16" i="24"/>
  <c r="GI16" i="24"/>
  <c r="GH16" i="24"/>
  <c r="GG16" i="24"/>
  <c r="GF16" i="24"/>
  <c r="GE16" i="24"/>
  <c r="GD16" i="24"/>
  <c r="GC16" i="24"/>
  <c r="GB16" i="24"/>
  <c r="GA16" i="24"/>
  <c r="FZ16" i="24"/>
  <c r="FY16" i="24"/>
  <c r="FX16" i="24"/>
  <c r="FW16" i="24"/>
  <c r="FV16" i="24"/>
  <c r="FU16" i="24"/>
  <c r="FT16" i="24"/>
  <c r="FS16" i="24"/>
  <c r="FR16" i="24"/>
  <c r="FQ16" i="24"/>
  <c r="FP16" i="24"/>
  <c r="FO16" i="24"/>
  <c r="FN16" i="24"/>
  <c r="FM16" i="24"/>
  <c r="FL16" i="24"/>
  <c r="FK16" i="24"/>
  <c r="FJ16" i="24"/>
  <c r="FI16" i="24"/>
  <c r="FH16" i="24"/>
  <c r="FG16" i="24"/>
  <c r="FF16" i="24"/>
  <c r="FE16" i="24"/>
  <c r="FD16" i="24"/>
  <c r="FC16" i="24"/>
  <c r="FB16" i="24"/>
  <c r="FA16" i="24"/>
  <c r="EZ16" i="24"/>
  <c r="EY16" i="24"/>
  <c r="EX16" i="24"/>
  <c r="EW16" i="24"/>
  <c r="EV16" i="24"/>
  <c r="EU16" i="24"/>
  <c r="ET16" i="24"/>
  <c r="ES16" i="24"/>
  <c r="ER16" i="24"/>
  <c r="EQ16" i="24"/>
  <c r="EP16" i="24"/>
  <c r="EO16" i="24"/>
  <c r="I102" i="24"/>
  <c r="K102" i="24"/>
  <c r="H102" i="24"/>
  <c r="J102" i="24"/>
  <c r="G102" i="24"/>
  <c r="K103" i="24" l="1"/>
  <c r="J103" i="24"/>
  <c r="I103" i="24"/>
  <c r="H103" i="24"/>
  <c r="G103" i="24"/>
  <c r="Q3" i="257"/>
  <c r="E390" i="260"/>
  <c r="E389" i="260"/>
  <c r="E388" i="260"/>
  <c r="E387" i="260"/>
  <c r="E386" i="260"/>
  <c r="E385" i="260"/>
  <c r="E384" i="260"/>
  <c r="E383" i="260"/>
  <c r="E382" i="260"/>
  <c r="E381" i="260"/>
  <c r="E380" i="260"/>
  <c r="E379" i="260"/>
  <c r="E378" i="260"/>
  <c r="E391" i="260" s="1"/>
  <c r="A374" i="260"/>
  <c r="A371" i="260"/>
  <c r="E367" i="260"/>
  <c r="E366" i="260"/>
  <c r="E365" i="260"/>
  <c r="E364" i="260"/>
  <c r="E363" i="260"/>
  <c r="E362" i="260"/>
  <c r="E361" i="260"/>
  <c r="E360" i="260"/>
  <c r="E359" i="260"/>
  <c r="E358" i="260"/>
  <c r="E357" i="260"/>
  <c r="E356" i="260"/>
  <c r="E355" i="260"/>
  <c r="E354" i="260"/>
  <c r="E353" i="260"/>
  <c r="E352" i="260"/>
  <c r="E351" i="260"/>
  <c r="A347" i="260"/>
  <c r="E339" i="260"/>
  <c r="E338" i="260"/>
  <c r="E337" i="260"/>
  <c r="E336" i="260"/>
  <c r="E335" i="260"/>
  <c r="E334" i="260"/>
  <c r="E333" i="260"/>
  <c r="E332" i="260"/>
  <c r="E331" i="260"/>
  <c r="E330" i="260"/>
  <c r="E329" i="260"/>
  <c r="E328" i="260"/>
  <c r="E327" i="260"/>
  <c r="A323" i="260"/>
  <c r="A320" i="260"/>
  <c r="E316" i="260"/>
  <c r="E315" i="260"/>
  <c r="E314" i="260"/>
  <c r="E313" i="260"/>
  <c r="E312" i="260"/>
  <c r="E311" i="260"/>
  <c r="E310" i="260"/>
  <c r="E309" i="260"/>
  <c r="E308" i="260"/>
  <c r="E307" i="260"/>
  <c r="E306" i="260"/>
  <c r="E305" i="260"/>
  <c r="E304" i="260"/>
  <c r="E303" i="260"/>
  <c r="E302" i="260"/>
  <c r="E301" i="260"/>
  <c r="E300" i="260"/>
  <c r="A296" i="260"/>
  <c r="E288" i="260"/>
  <c r="E287" i="260"/>
  <c r="E286" i="260"/>
  <c r="E285" i="260"/>
  <c r="E284" i="260"/>
  <c r="E283" i="260"/>
  <c r="E282" i="260"/>
  <c r="E277" i="260"/>
  <c r="E276" i="260"/>
  <c r="E275" i="260"/>
  <c r="E274" i="260"/>
  <c r="E273" i="260"/>
  <c r="E272" i="260"/>
  <c r="E271" i="260"/>
  <c r="E278" i="260" s="1"/>
  <c r="E266" i="260"/>
  <c r="E265" i="260"/>
  <c r="E264" i="260"/>
  <c r="E263" i="260"/>
  <c r="E262" i="260"/>
  <c r="E261" i="260"/>
  <c r="E260" i="260"/>
  <c r="E259" i="260"/>
  <c r="E258" i="260"/>
  <c r="E257" i="260"/>
  <c r="E256" i="260"/>
  <c r="E255" i="260"/>
  <c r="E254" i="260"/>
  <c r="A250" i="260"/>
  <c r="A247" i="260"/>
  <c r="E243" i="260"/>
  <c r="E242" i="260"/>
  <c r="E241" i="260"/>
  <c r="E240" i="260"/>
  <c r="E239" i="260"/>
  <c r="E238" i="260"/>
  <c r="E237" i="260"/>
  <c r="E236" i="260"/>
  <c r="E235" i="260"/>
  <c r="E234" i="260"/>
  <c r="E233" i="260"/>
  <c r="E232" i="260"/>
  <c r="E231" i="260"/>
  <c r="E230" i="260"/>
  <c r="E229" i="260"/>
  <c r="E228" i="260"/>
  <c r="E227" i="260"/>
  <c r="A223" i="260"/>
  <c r="E215" i="260"/>
  <c r="E214" i="260"/>
  <c r="E213" i="260"/>
  <c r="E212" i="260"/>
  <c r="E211" i="260"/>
  <c r="E210" i="260"/>
  <c r="E209" i="260"/>
  <c r="E204" i="260"/>
  <c r="E203" i="260"/>
  <c r="E202" i="260"/>
  <c r="E201" i="260"/>
  <c r="E200" i="260"/>
  <c r="E199" i="260"/>
  <c r="E198" i="260"/>
  <c r="E193" i="260"/>
  <c r="E192" i="260"/>
  <c r="E191" i="260"/>
  <c r="E190" i="260"/>
  <c r="E189" i="260"/>
  <c r="E188" i="260"/>
  <c r="E187" i="260"/>
  <c r="E186" i="260"/>
  <c r="E185" i="260"/>
  <c r="E184" i="260"/>
  <c r="E183" i="260"/>
  <c r="E182" i="260"/>
  <c r="E181" i="260"/>
  <c r="A177" i="260"/>
  <c r="A174" i="260"/>
  <c r="E170" i="260"/>
  <c r="E169" i="260"/>
  <c r="E168" i="260"/>
  <c r="E167" i="260"/>
  <c r="E166" i="260"/>
  <c r="E165" i="260"/>
  <c r="E164" i="260"/>
  <c r="E163" i="260"/>
  <c r="E162" i="260"/>
  <c r="E161" i="260"/>
  <c r="E160" i="260"/>
  <c r="E159" i="260"/>
  <c r="E158" i="260"/>
  <c r="E157" i="260"/>
  <c r="E156" i="260"/>
  <c r="E155" i="260"/>
  <c r="E154" i="260"/>
  <c r="A150" i="260"/>
  <c r="E142" i="260"/>
  <c r="E141" i="260"/>
  <c r="E140" i="260"/>
  <c r="E139" i="260"/>
  <c r="E138" i="260"/>
  <c r="E137" i="260"/>
  <c r="E136" i="260"/>
  <c r="E143" i="260" s="1"/>
  <c r="E131" i="260"/>
  <c r="E130" i="260"/>
  <c r="E129" i="260"/>
  <c r="E128" i="260"/>
  <c r="E127" i="260"/>
  <c r="E126" i="260"/>
  <c r="E125" i="260"/>
  <c r="E120" i="260"/>
  <c r="E119" i="260"/>
  <c r="E118" i="260"/>
  <c r="E117" i="260"/>
  <c r="E116" i="260"/>
  <c r="E115" i="260"/>
  <c r="E114" i="260"/>
  <c r="E113" i="260"/>
  <c r="E112" i="260"/>
  <c r="E111" i="260"/>
  <c r="E110" i="260"/>
  <c r="E109" i="260"/>
  <c r="E108" i="260"/>
  <c r="E121" i="260" s="1"/>
  <c r="A104" i="260"/>
  <c r="A101" i="260"/>
  <c r="E97" i="260"/>
  <c r="E96" i="260"/>
  <c r="E95" i="260"/>
  <c r="E94" i="260"/>
  <c r="E93" i="260"/>
  <c r="E92" i="260"/>
  <c r="E91" i="260"/>
  <c r="E90" i="260"/>
  <c r="E89" i="260"/>
  <c r="E88" i="260"/>
  <c r="E87" i="260"/>
  <c r="E86" i="260"/>
  <c r="E85" i="260"/>
  <c r="E84" i="260"/>
  <c r="E83" i="260"/>
  <c r="E82" i="260"/>
  <c r="E81" i="260"/>
  <c r="A77" i="260"/>
  <c r="E69" i="260"/>
  <c r="E68" i="260"/>
  <c r="E67" i="260"/>
  <c r="E66" i="260"/>
  <c r="E65" i="260"/>
  <c r="E64" i="260"/>
  <c r="E63" i="260"/>
  <c r="E58" i="260"/>
  <c r="E57" i="260"/>
  <c r="E56" i="260"/>
  <c r="E55" i="260"/>
  <c r="E54" i="260"/>
  <c r="E53" i="260"/>
  <c r="E52" i="260"/>
  <c r="E59" i="260" s="1"/>
  <c r="E47" i="260"/>
  <c r="E46" i="260"/>
  <c r="E45" i="260"/>
  <c r="E44" i="260"/>
  <c r="E43" i="260"/>
  <c r="E42" i="260"/>
  <c r="E41" i="260"/>
  <c r="E40" i="260"/>
  <c r="E39" i="260"/>
  <c r="E38" i="260"/>
  <c r="E37" i="260"/>
  <c r="E36" i="260"/>
  <c r="E35" i="260"/>
  <c r="A31" i="260"/>
  <c r="A28" i="260"/>
  <c r="E24" i="260"/>
  <c r="E23" i="260"/>
  <c r="E22" i="260"/>
  <c r="E21" i="260"/>
  <c r="E20" i="260"/>
  <c r="E19" i="260"/>
  <c r="E18" i="260"/>
  <c r="E17" i="260"/>
  <c r="E16" i="260"/>
  <c r="E15" i="260"/>
  <c r="E14" i="260"/>
  <c r="E13" i="260"/>
  <c r="E12" i="260"/>
  <c r="E11" i="260"/>
  <c r="E10" i="260"/>
  <c r="E9" i="260"/>
  <c r="E8" i="260"/>
  <c r="J7" i="260"/>
  <c r="J6" i="260"/>
  <c r="J5" i="260"/>
  <c r="A4" i="260"/>
  <c r="A1" i="260"/>
  <c r="A74" i="260" s="1"/>
  <c r="A147" i="260" s="1"/>
  <c r="A220" i="260" s="1"/>
  <c r="A293" i="260" s="1"/>
  <c r="A344" i="260" s="1"/>
  <c r="B38" i="259"/>
  <c r="J31" i="259" s="1"/>
  <c r="L37" i="259"/>
  <c r="K37" i="259"/>
  <c r="J37" i="259"/>
  <c r="I37" i="259"/>
  <c r="H37" i="259"/>
  <c r="G37" i="259"/>
  <c r="F37" i="259"/>
  <c r="E37" i="259"/>
  <c r="D37" i="259"/>
  <c r="C37" i="259"/>
  <c r="B37" i="259"/>
  <c r="L35" i="259"/>
  <c r="K35" i="259"/>
  <c r="J35" i="259"/>
  <c r="I35" i="259"/>
  <c r="H35" i="259"/>
  <c r="G35" i="259"/>
  <c r="F35" i="259"/>
  <c r="E35" i="259"/>
  <c r="D35" i="259"/>
  <c r="C35" i="259"/>
  <c r="B35" i="259"/>
  <c r="L34" i="259"/>
  <c r="K34" i="259"/>
  <c r="J34" i="259"/>
  <c r="I34" i="259"/>
  <c r="H34" i="259"/>
  <c r="G34" i="259"/>
  <c r="F34" i="259"/>
  <c r="E34" i="259"/>
  <c r="D34" i="259"/>
  <c r="C34" i="259"/>
  <c r="B34" i="259"/>
  <c r="L32" i="259"/>
  <c r="K32" i="259"/>
  <c r="J32" i="259"/>
  <c r="I32" i="259"/>
  <c r="H32" i="259"/>
  <c r="G32" i="259"/>
  <c r="F32" i="259"/>
  <c r="E32" i="259"/>
  <c r="D32" i="259"/>
  <c r="C32" i="259"/>
  <c r="B32" i="259"/>
  <c r="K31" i="259"/>
  <c r="I31" i="259"/>
  <c r="H31" i="259"/>
  <c r="G31" i="259"/>
  <c r="F31" i="259"/>
  <c r="E31" i="259"/>
  <c r="D31" i="259"/>
  <c r="C31" i="259"/>
  <c r="B31" i="259"/>
  <c r="L29" i="259"/>
  <c r="K29" i="259"/>
  <c r="J29" i="259"/>
  <c r="I29" i="259"/>
  <c r="H29" i="259"/>
  <c r="G29" i="259"/>
  <c r="F29" i="259"/>
  <c r="E29" i="259"/>
  <c r="D29" i="259"/>
  <c r="C29" i="259"/>
  <c r="B29" i="259"/>
  <c r="P28" i="259"/>
  <c r="P34" i="259" s="1"/>
  <c r="P40" i="259" s="1"/>
  <c r="P27" i="259"/>
  <c r="P33" i="259" s="1"/>
  <c r="P39" i="259" s="1"/>
  <c r="P26" i="259"/>
  <c r="P32" i="259" s="1"/>
  <c r="P38" i="259" s="1"/>
  <c r="P44" i="259" s="1"/>
  <c r="P25" i="259"/>
  <c r="P31" i="259" s="1"/>
  <c r="P37" i="259" s="1"/>
  <c r="P43" i="259" s="1"/>
  <c r="D25" i="259"/>
  <c r="D26" i="259" s="1"/>
  <c r="C25" i="259"/>
  <c r="C26" i="259" s="1"/>
  <c r="P24" i="259"/>
  <c r="P30" i="259" s="1"/>
  <c r="P36" i="259" s="1"/>
  <c r="P42" i="259" s="1"/>
  <c r="K24" i="259"/>
  <c r="P23" i="259"/>
  <c r="P29" i="259" s="1"/>
  <c r="P35" i="259" s="1"/>
  <c r="P41" i="259" s="1"/>
  <c r="K23" i="259"/>
  <c r="A23" i="259"/>
  <c r="K22" i="259"/>
  <c r="J21" i="259"/>
  <c r="I21" i="259"/>
  <c r="H21" i="259"/>
  <c r="G21" i="259"/>
  <c r="F21" i="259"/>
  <c r="E21" i="259"/>
  <c r="D21" i="259"/>
  <c r="C21" i="259"/>
  <c r="B21" i="259"/>
  <c r="J20" i="259"/>
  <c r="J25" i="259" s="1"/>
  <c r="I20" i="259"/>
  <c r="I25" i="259" s="1"/>
  <c r="H20" i="259"/>
  <c r="H25" i="259" s="1"/>
  <c r="H26" i="259" s="1"/>
  <c r="G20" i="259"/>
  <c r="G25" i="259" s="1"/>
  <c r="F20" i="259"/>
  <c r="F25" i="259" s="1"/>
  <c r="F26" i="259" s="1"/>
  <c r="E20" i="259"/>
  <c r="E25" i="259" s="1"/>
  <c r="D20" i="259"/>
  <c r="C20" i="259"/>
  <c r="B20" i="259"/>
  <c r="B25" i="259" s="1"/>
  <c r="B26" i="259" s="1"/>
  <c r="K19" i="259"/>
  <c r="J18" i="259"/>
  <c r="I18" i="259"/>
  <c r="H18" i="259"/>
  <c r="G18" i="259"/>
  <c r="F18" i="259"/>
  <c r="E18" i="259"/>
  <c r="D18" i="259"/>
  <c r="C18" i="259"/>
  <c r="B18" i="259"/>
  <c r="A14" i="259"/>
  <c r="P16" i="259" s="1"/>
  <c r="A13" i="259"/>
  <c r="P15" i="259" s="1"/>
  <c r="P12" i="259"/>
  <c r="A12" i="259"/>
  <c r="A22" i="259" s="1"/>
  <c r="A11" i="259"/>
  <c r="A21" i="259" s="1"/>
  <c r="P10" i="259"/>
  <c r="A10" i="259"/>
  <c r="A20" i="259" s="1"/>
  <c r="A9" i="259"/>
  <c r="P11" i="259" s="1"/>
  <c r="Q8" i="259"/>
  <c r="G8" i="259"/>
  <c r="V10" i="259" s="1"/>
  <c r="F8" i="259"/>
  <c r="U10" i="259" s="1"/>
  <c r="E8" i="259"/>
  <c r="T10" i="259" s="1"/>
  <c r="D8" i="259"/>
  <c r="S10" i="259" s="1"/>
  <c r="C8" i="259"/>
  <c r="R10" i="259" s="1"/>
  <c r="B8" i="259"/>
  <c r="Q10" i="259" s="1"/>
  <c r="A4" i="259"/>
  <c r="Q3" i="259"/>
  <c r="G1" i="259"/>
  <c r="E390" i="258"/>
  <c r="E389" i="258"/>
  <c r="E388" i="258"/>
  <c r="E387" i="258"/>
  <c r="E386" i="258"/>
  <c r="E385" i="258"/>
  <c r="E384" i="258"/>
  <c r="E383" i="258"/>
  <c r="E382" i="258"/>
  <c r="E381" i="258"/>
  <c r="E380" i="258"/>
  <c r="E379" i="258"/>
  <c r="E378" i="258"/>
  <c r="A374" i="258"/>
  <c r="A371" i="258"/>
  <c r="E367" i="258"/>
  <c r="E366" i="258"/>
  <c r="E365" i="258"/>
  <c r="E364" i="258"/>
  <c r="E363" i="258"/>
  <c r="E362" i="258"/>
  <c r="E361" i="258"/>
  <c r="E360" i="258"/>
  <c r="E359" i="258"/>
  <c r="E358" i="258"/>
  <c r="E357" i="258"/>
  <c r="E356" i="258"/>
  <c r="E355" i="258"/>
  <c r="E354" i="258"/>
  <c r="E353" i="258"/>
  <c r="E352" i="258"/>
  <c r="E351" i="258"/>
  <c r="A347" i="258"/>
  <c r="E339" i="258"/>
  <c r="E338" i="258"/>
  <c r="E337" i="258"/>
  <c r="E336" i="258"/>
  <c r="E335" i="258"/>
  <c r="E334" i="258"/>
  <c r="E333" i="258"/>
  <c r="E332" i="258"/>
  <c r="E331" i="258"/>
  <c r="E330" i="258"/>
  <c r="E329" i="258"/>
  <c r="E328" i="258"/>
  <c r="E327" i="258"/>
  <c r="A323" i="258"/>
  <c r="A320" i="258"/>
  <c r="E316" i="258"/>
  <c r="E315" i="258"/>
  <c r="E314" i="258"/>
  <c r="E313" i="258"/>
  <c r="E312" i="258"/>
  <c r="E311" i="258"/>
  <c r="E310" i="258"/>
  <c r="E309" i="258"/>
  <c r="E308" i="258"/>
  <c r="E307" i="258"/>
  <c r="E306" i="258"/>
  <c r="E305" i="258"/>
  <c r="E304" i="258"/>
  <c r="E303" i="258"/>
  <c r="E302" i="258"/>
  <c r="E301" i="258"/>
  <c r="E300" i="258"/>
  <c r="A296" i="258"/>
  <c r="E288" i="258"/>
  <c r="E287" i="258"/>
  <c r="E286" i="258"/>
  <c r="E285" i="258"/>
  <c r="E284" i="258"/>
  <c r="E283" i="258"/>
  <c r="E282" i="258"/>
  <c r="E277" i="258"/>
  <c r="E276" i="258"/>
  <c r="E275" i="258"/>
  <c r="E274" i="258"/>
  <c r="E273" i="258"/>
  <c r="E272" i="258"/>
  <c r="E271" i="258"/>
  <c r="E266" i="258"/>
  <c r="E265" i="258"/>
  <c r="E264" i="258"/>
  <c r="E263" i="258"/>
  <c r="E262" i="258"/>
  <c r="E261" i="258"/>
  <c r="E260" i="258"/>
  <c r="E259" i="258"/>
  <c r="E258" i="258"/>
  <c r="E257" i="258"/>
  <c r="E256" i="258"/>
  <c r="E255" i="258"/>
  <c r="E254" i="258"/>
  <c r="A250" i="258"/>
  <c r="A247" i="258"/>
  <c r="E243" i="258"/>
  <c r="E242" i="258"/>
  <c r="E241" i="258"/>
  <c r="E240" i="258"/>
  <c r="E239" i="258"/>
  <c r="E238" i="258"/>
  <c r="E237" i="258"/>
  <c r="E236" i="258"/>
  <c r="E235" i="258"/>
  <c r="E234" i="258"/>
  <c r="E233" i="258"/>
  <c r="E232" i="258"/>
  <c r="E231" i="258"/>
  <c r="E230" i="258"/>
  <c r="E229" i="258"/>
  <c r="E228" i="258"/>
  <c r="E227" i="258"/>
  <c r="A223" i="258"/>
  <c r="E215" i="258"/>
  <c r="E214" i="258"/>
  <c r="E213" i="258"/>
  <c r="E212" i="258"/>
  <c r="E211" i="258"/>
  <c r="E210" i="258"/>
  <c r="E209" i="258"/>
  <c r="E204" i="258"/>
  <c r="E203" i="258"/>
  <c r="E202" i="258"/>
  <c r="E201" i="258"/>
  <c r="E200" i="258"/>
  <c r="E199" i="258"/>
  <c r="E198" i="258"/>
  <c r="E193" i="258"/>
  <c r="E192" i="258"/>
  <c r="E191" i="258"/>
  <c r="E190" i="258"/>
  <c r="E189" i="258"/>
  <c r="E188" i="258"/>
  <c r="E187" i="258"/>
  <c r="E186" i="258"/>
  <c r="E185" i="258"/>
  <c r="E184" i="258"/>
  <c r="E183" i="258"/>
  <c r="E182" i="258"/>
  <c r="E181" i="258"/>
  <c r="E194" i="258" s="1"/>
  <c r="A177" i="258"/>
  <c r="A174" i="258"/>
  <c r="E170" i="258"/>
  <c r="E169" i="258"/>
  <c r="E168" i="258"/>
  <c r="E167" i="258"/>
  <c r="E166" i="258"/>
  <c r="E165" i="258"/>
  <c r="E164" i="258"/>
  <c r="E163" i="258"/>
  <c r="E162" i="258"/>
  <c r="E161" i="258"/>
  <c r="E160" i="258"/>
  <c r="E159" i="258"/>
  <c r="E158" i="258"/>
  <c r="E157" i="258"/>
  <c r="E156" i="258"/>
  <c r="E155" i="258"/>
  <c r="E154" i="258"/>
  <c r="A150" i="258"/>
  <c r="E142" i="258"/>
  <c r="E141" i="258"/>
  <c r="E140" i="258"/>
  <c r="E139" i="258"/>
  <c r="E138" i="258"/>
  <c r="E137" i="258"/>
  <c r="E136" i="258"/>
  <c r="E131" i="258"/>
  <c r="E130" i="258"/>
  <c r="E129" i="258"/>
  <c r="E128" i="258"/>
  <c r="E127" i="258"/>
  <c r="E126" i="258"/>
  <c r="E125" i="258"/>
  <c r="E120" i="258"/>
  <c r="E119" i="258"/>
  <c r="E118" i="258"/>
  <c r="E117" i="258"/>
  <c r="E116" i="258"/>
  <c r="E115" i="258"/>
  <c r="E114" i="258"/>
  <c r="E113" i="258"/>
  <c r="E112" i="258"/>
  <c r="E111" i="258"/>
  <c r="E110" i="258"/>
  <c r="E121" i="258" s="1"/>
  <c r="E109" i="258"/>
  <c r="E108" i="258"/>
  <c r="A104" i="258"/>
  <c r="A101" i="258"/>
  <c r="E97" i="258"/>
  <c r="E96" i="258"/>
  <c r="E95" i="258"/>
  <c r="E94" i="258"/>
  <c r="E93" i="258"/>
  <c r="E92" i="258"/>
  <c r="E91" i="258"/>
  <c r="E90" i="258"/>
  <c r="E89" i="258"/>
  <c r="E88" i="258"/>
  <c r="E87" i="258"/>
  <c r="E86" i="258"/>
  <c r="E85" i="258"/>
  <c r="E84" i="258"/>
  <c r="E83" i="258"/>
  <c r="E82" i="258"/>
  <c r="E81" i="258"/>
  <c r="A77" i="258"/>
  <c r="E69" i="258"/>
  <c r="E68" i="258"/>
  <c r="E67" i="258"/>
  <c r="E66" i="258"/>
  <c r="E65" i="258"/>
  <c r="E70" i="258" s="1"/>
  <c r="E64" i="258"/>
  <c r="E63" i="258"/>
  <c r="E58" i="258"/>
  <c r="E57" i="258"/>
  <c r="E56" i="258"/>
  <c r="E55" i="258"/>
  <c r="E54" i="258"/>
  <c r="E53" i="258"/>
  <c r="E52" i="258"/>
  <c r="E47" i="258"/>
  <c r="E46" i="258"/>
  <c r="E45" i="258"/>
  <c r="E44" i="258"/>
  <c r="E43" i="258"/>
  <c r="E42" i="258"/>
  <c r="E41" i="258"/>
  <c r="E40" i="258"/>
  <c r="E39" i="258"/>
  <c r="E38" i="258"/>
  <c r="E37" i="258"/>
  <c r="E36" i="258"/>
  <c r="E35" i="258"/>
  <c r="A31" i="258"/>
  <c r="A28" i="258"/>
  <c r="E24" i="258"/>
  <c r="E23" i="258"/>
  <c r="E22" i="258"/>
  <c r="E21" i="258"/>
  <c r="E20" i="258"/>
  <c r="E19" i="258"/>
  <c r="E18" i="258"/>
  <c r="E17" i="258"/>
  <c r="E16" i="258"/>
  <c r="E15" i="258"/>
  <c r="E14" i="258"/>
  <c r="E13" i="258"/>
  <c r="E12" i="258"/>
  <c r="E11" i="258"/>
  <c r="E10" i="258"/>
  <c r="E9" i="258"/>
  <c r="E8" i="258"/>
  <c r="J7" i="258"/>
  <c r="J6" i="258"/>
  <c r="J5" i="258"/>
  <c r="A4" i="258"/>
  <c r="A1" i="258"/>
  <c r="A74" i="258" s="1"/>
  <c r="A147" i="258" s="1"/>
  <c r="A220" i="258" s="1"/>
  <c r="A293" i="258" s="1"/>
  <c r="A344" i="258" s="1"/>
  <c r="B38" i="257"/>
  <c r="D31" i="257" s="1"/>
  <c r="L37" i="257"/>
  <c r="K37" i="257"/>
  <c r="J37" i="257"/>
  <c r="I37" i="257"/>
  <c r="H37" i="257"/>
  <c r="G37" i="257"/>
  <c r="F37" i="257"/>
  <c r="E37" i="257"/>
  <c r="D37" i="257"/>
  <c r="C37" i="257"/>
  <c r="B37" i="257"/>
  <c r="L35" i="257"/>
  <c r="K35" i="257"/>
  <c r="J35" i="257"/>
  <c r="I35" i="257"/>
  <c r="H35" i="257"/>
  <c r="G35" i="257"/>
  <c r="F35" i="257"/>
  <c r="E35" i="257"/>
  <c r="D35" i="257"/>
  <c r="C35" i="257"/>
  <c r="B35" i="257"/>
  <c r="L34" i="257"/>
  <c r="K34" i="257"/>
  <c r="J34" i="257"/>
  <c r="I34" i="257"/>
  <c r="H34" i="257"/>
  <c r="G34" i="257"/>
  <c r="F34" i="257"/>
  <c r="E34" i="257"/>
  <c r="D34" i="257"/>
  <c r="B34" i="257"/>
  <c r="L32" i="257"/>
  <c r="K32" i="257"/>
  <c r="J32" i="257"/>
  <c r="I32" i="257"/>
  <c r="H32" i="257"/>
  <c r="G32" i="257"/>
  <c r="F32" i="257"/>
  <c r="E32" i="257"/>
  <c r="D32" i="257"/>
  <c r="C32" i="257"/>
  <c r="B32" i="257"/>
  <c r="K31" i="257"/>
  <c r="I31" i="257"/>
  <c r="H31" i="257"/>
  <c r="G31" i="257"/>
  <c r="F31" i="257"/>
  <c r="E31" i="257"/>
  <c r="C31" i="257"/>
  <c r="B31" i="257"/>
  <c r="L29" i="257"/>
  <c r="K29" i="257"/>
  <c r="J29" i="257"/>
  <c r="I29" i="257"/>
  <c r="H29" i="257"/>
  <c r="G29" i="257"/>
  <c r="F29" i="257"/>
  <c r="E29" i="257"/>
  <c r="D29" i="257"/>
  <c r="C29" i="257"/>
  <c r="B29" i="257"/>
  <c r="P28" i="257"/>
  <c r="P34" i="257" s="1"/>
  <c r="P40" i="257" s="1"/>
  <c r="P27" i="257"/>
  <c r="P33" i="257" s="1"/>
  <c r="P39" i="257" s="1"/>
  <c r="P26" i="257"/>
  <c r="P32" i="257" s="1"/>
  <c r="P38" i="257" s="1"/>
  <c r="P44" i="257" s="1"/>
  <c r="D26" i="257"/>
  <c r="P25" i="257"/>
  <c r="P31" i="257" s="1"/>
  <c r="P37" i="257" s="1"/>
  <c r="P43" i="257" s="1"/>
  <c r="D25" i="257"/>
  <c r="C25" i="257"/>
  <c r="C26" i="257" s="1"/>
  <c r="P24" i="257"/>
  <c r="P30" i="257" s="1"/>
  <c r="P36" i="257" s="1"/>
  <c r="P42" i="257" s="1"/>
  <c r="K24" i="257"/>
  <c r="P23" i="257"/>
  <c r="P29" i="257" s="1"/>
  <c r="P35" i="257" s="1"/>
  <c r="P41" i="257" s="1"/>
  <c r="K23" i="257"/>
  <c r="A23" i="257"/>
  <c r="K22" i="257"/>
  <c r="J21" i="257"/>
  <c r="I21" i="257"/>
  <c r="H21" i="257"/>
  <c r="G21" i="257"/>
  <c r="F21" i="257"/>
  <c r="E21" i="257"/>
  <c r="E25" i="257" s="1"/>
  <c r="D21" i="257"/>
  <c r="C21" i="257"/>
  <c r="B21" i="257"/>
  <c r="J20" i="257"/>
  <c r="J25" i="257" s="1"/>
  <c r="I20" i="257"/>
  <c r="I25" i="257" s="1"/>
  <c r="H20" i="257"/>
  <c r="H25" i="257" s="1"/>
  <c r="H26" i="257" s="1"/>
  <c r="G20" i="257"/>
  <c r="F20" i="257"/>
  <c r="F25" i="257" s="1"/>
  <c r="F26" i="257" s="1"/>
  <c r="E20" i="257"/>
  <c r="D20" i="257"/>
  <c r="C20" i="257"/>
  <c r="B20" i="257"/>
  <c r="B25" i="257" s="1"/>
  <c r="B26" i="257" s="1"/>
  <c r="K19" i="257"/>
  <c r="J18" i="257"/>
  <c r="I18" i="257"/>
  <c r="H18" i="257"/>
  <c r="G18" i="257"/>
  <c r="F18" i="257"/>
  <c r="E18" i="257"/>
  <c r="D18" i="257"/>
  <c r="C18" i="257"/>
  <c r="B18" i="257"/>
  <c r="A14" i="257"/>
  <c r="P16" i="257" s="1"/>
  <c r="A13" i="257"/>
  <c r="P15" i="257" s="1"/>
  <c r="P12" i="257"/>
  <c r="A12" i="257"/>
  <c r="A22" i="257" s="1"/>
  <c r="A11" i="257"/>
  <c r="A21" i="257" s="1"/>
  <c r="P10" i="257"/>
  <c r="A10" i="257"/>
  <c r="A20" i="257" s="1"/>
  <c r="A9" i="257"/>
  <c r="P11" i="257" s="1"/>
  <c r="Q8" i="257"/>
  <c r="G8" i="257"/>
  <c r="V10" i="257" s="1"/>
  <c r="F8" i="257"/>
  <c r="U10" i="257" s="1"/>
  <c r="E8" i="257"/>
  <c r="T10" i="257" s="1"/>
  <c r="D8" i="257"/>
  <c r="S10" i="257" s="1"/>
  <c r="C8" i="257"/>
  <c r="R10" i="257" s="1"/>
  <c r="B8" i="257"/>
  <c r="Q10" i="257" s="1"/>
  <c r="A4" i="257"/>
  <c r="G1" i="257"/>
  <c r="E390" i="256"/>
  <c r="E389" i="256"/>
  <c r="E388" i="256"/>
  <c r="E387" i="256"/>
  <c r="E386" i="256"/>
  <c r="E385" i="256"/>
  <c r="E384" i="256"/>
  <c r="E383" i="256"/>
  <c r="E382" i="256"/>
  <c r="E381" i="256"/>
  <c r="E380" i="256"/>
  <c r="E379" i="256"/>
  <c r="E378" i="256"/>
  <c r="A374" i="256"/>
  <c r="A371" i="256"/>
  <c r="E367" i="256"/>
  <c r="E366" i="256"/>
  <c r="E365" i="256"/>
  <c r="E364" i="256"/>
  <c r="E363" i="256"/>
  <c r="E362" i="256"/>
  <c r="E361" i="256"/>
  <c r="E360" i="256"/>
  <c r="E359" i="256"/>
  <c r="E358" i="256"/>
  <c r="E357" i="256"/>
  <c r="E356" i="256"/>
  <c r="E355" i="256"/>
  <c r="E354" i="256"/>
  <c r="E353" i="256"/>
  <c r="E352" i="256"/>
  <c r="E351" i="256"/>
  <c r="A347" i="256"/>
  <c r="E339" i="256"/>
  <c r="E338" i="256"/>
  <c r="E337" i="256"/>
  <c r="E336" i="256"/>
  <c r="E335" i="256"/>
  <c r="E334" i="256"/>
  <c r="E333" i="256"/>
  <c r="E332" i="256"/>
  <c r="E331" i="256"/>
  <c r="E330" i="256"/>
  <c r="E329" i="256"/>
  <c r="E328" i="256"/>
  <c r="E327" i="256"/>
  <c r="A323" i="256"/>
  <c r="A320" i="256"/>
  <c r="E316" i="256"/>
  <c r="E315" i="256"/>
  <c r="E314" i="256"/>
  <c r="E313" i="256"/>
  <c r="E312" i="256"/>
  <c r="E311" i="256"/>
  <c r="E310" i="256"/>
  <c r="E309" i="256"/>
  <c r="E308" i="256"/>
  <c r="E307" i="256"/>
  <c r="E306" i="256"/>
  <c r="E305" i="256"/>
  <c r="E304" i="256"/>
  <c r="E303" i="256"/>
  <c r="E302" i="256"/>
  <c r="E301" i="256"/>
  <c r="E300" i="256"/>
  <c r="A296" i="256"/>
  <c r="E288" i="256"/>
  <c r="E287" i="256"/>
  <c r="E286" i="256"/>
  <c r="E285" i="256"/>
  <c r="E284" i="256"/>
  <c r="E283" i="256"/>
  <c r="E282" i="256"/>
  <c r="E289" i="256" s="1"/>
  <c r="E277" i="256"/>
  <c r="E276" i="256"/>
  <c r="E275" i="256"/>
  <c r="E274" i="256"/>
  <c r="E273" i="256"/>
  <c r="E272" i="256"/>
  <c r="E271" i="256"/>
  <c r="E278" i="256" s="1"/>
  <c r="E266" i="256"/>
  <c r="E265" i="256"/>
  <c r="E264" i="256"/>
  <c r="E263" i="256"/>
  <c r="E262" i="256"/>
  <c r="E261" i="256"/>
  <c r="E260" i="256"/>
  <c r="E259" i="256"/>
  <c r="E258" i="256"/>
  <c r="E257" i="256"/>
  <c r="E256" i="256"/>
  <c r="E255" i="256"/>
  <c r="E254" i="256"/>
  <c r="A250" i="256"/>
  <c r="A247" i="256"/>
  <c r="E243" i="256"/>
  <c r="E242" i="256"/>
  <c r="E241" i="256"/>
  <c r="E240" i="256"/>
  <c r="E239" i="256"/>
  <c r="E238" i="256"/>
  <c r="E237" i="256"/>
  <c r="E236" i="256"/>
  <c r="E235" i="256"/>
  <c r="E234" i="256"/>
  <c r="E233" i="256"/>
  <c r="E232" i="256"/>
  <c r="E231" i="256"/>
  <c r="E230" i="256"/>
  <c r="E229" i="256"/>
  <c r="E228" i="256"/>
  <c r="E227" i="256"/>
  <c r="A223" i="256"/>
  <c r="E215" i="256"/>
  <c r="E214" i="256"/>
  <c r="E213" i="256"/>
  <c r="E212" i="256"/>
  <c r="E211" i="256"/>
  <c r="E216" i="256" s="1"/>
  <c r="E210" i="256"/>
  <c r="E209" i="256"/>
  <c r="E204" i="256"/>
  <c r="E203" i="256"/>
  <c r="E202" i="256"/>
  <c r="E201" i="256"/>
  <c r="E200" i="256"/>
  <c r="E205" i="256" s="1"/>
  <c r="E199" i="256"/>
  <c r="E198" i="256"/>
  <c r="E193" i="256"/>
  <c r="E192" i="256"/>
  <c r="E191" i="256"/>
  <c r="E190" i="256"/>
  <c r="E189" i="256"/>
  <c r="E188" i="256"/>
  <c r="E187" i="256"/>
  <c r="E186" i="256"/>
  <c r="E185" i="256"/>
  <c r="E184" i="256"/>
  <c r="E183" i="256"/>
  <c r="E182" i="256"/>
  <c r="E181" i="256"/>
  <c r="E194" i="256" s="1"/>
  <c r="A177" i="256"/>
  <c r="A174" i="256"/>
  <c r="E170" i="256"/>
  <c r="E169" i="256"/>
  <c r="E168" i="256"/>
  <c r="E167" i="256"/>
  <c r="E166" i="256"/>
  <c r="E165" i="256"/>
  <c r="E164" i="256"/>
  <c r="E163" i="256"/>
  <c r="E162" i="256"/>
  <c r="E161" i="256"/>
  <c r="E160" i="256"/>
  <c r="E159" i="256"/>
  <c r="E158" i="256"/>
  <c r="E157" i="256"/>
  <c r="E156" i="256"/>
  <c r="E155" i="256"/>
  <c r="E154" i="256"/>
  <c r="A150" i="256"/>
  <c r="E142" i="256"/>
  <c r="E141" i="256"/>
  <c r="E140" i="256"/>
  <c r="E139" i="256"/>
  <c r="E138" i="256"/>
  <c r="E137" i="256"/>
  <c r="E136" i="256"/>
  <c r="E131" i="256"/>
  <c r="E130" i="256"/>
  <c r="E129" i="256"/>
  <c r="E128" i="256"/>
  <c r="E127" i="256"/>
  <c r="E126" i="256"/>
  <c r="E125" i="256"/>
  <c r="E132" i="256" s="1"/>
  <c r="E120" i="256"/>
  <c r="E119" i="256"/>
  <c r="E118" i="256"/>
  <c r="E117" i="256"/>
  <c r="E116" i="256"/>
  <c r="E115" i="256"/>
  <c r="E114" i="256"/>
  <c r="E113" i="256"/>
  <c r="E112" i="256"/>
  <c r="E111" i="256"/>
  <c r="E110" i="256"/>
  <c r="E109" i="256"/>
  <c r="E108" i="256"/>
  <c r="A104" i="256"/>
  <c r="A101" i="256"/>
  <c r="E97" i="256"/>
  <c r="E96" i="256"/>
  <c r="E95" i="256"/>
  <c r="E94" i="256"/>
  <c r="E93" i="256"/>
  <c r="E92" i="256"/>
  <c r="E91" i="256"/>
  <c r="E90" i="256"/>
  <c r="E89" i="256"/>
  <c r="E88" i="256"/>
  <c r="E87" i="256"/>
  <c r="E86" i="256"/>
  <c r="E85" i="256"/>
  <c r="E84" i="256"/>
  <c r="E83" i="256"/>
  <c r="E82" i="256"/>
  <c r="E81" i="256"/>
  <c r="E98" i="256" s="1"/>
  <c r="A77" i="256"/>
  <c r="E69" i="256"/>
  <c r="E68" i="256"/>
  <c r="E67" i="256"/>
  <c r="E66" i="256"/>
  <c r="E65" i="256"/>
  <c r="E64" i="256"/>
  <c r="E63" i="256"/>
  <c r="E58" i="256"/>
  <c r="E57" i="256"/>
  <c r="E56" i="256"/>
  <c r="E55" i="256"/>
  <c r="E54" i="256"/>
  <c r="E53" i="256"/>
  <c r="E52" i="256"/>
  <c r="E47" i="256"/>
  <c r="E46" i="256"/>
  <c r="E45" i="256"/>
  <c r="E44" i="256"/>
  <c r="E43" i="256"/>
  <c r="E42" i="256"/>
  <c r="E41" i="256"/>
  <c r="E40" i="256"/>
  <c r="E39" i="256"/>
  <c r="E38" i="256"/>
  <c r="E37" i="256"/>
  <c r="E36" i="256"/>
  <c r="E35" i="256"/>
  <c r="A31" i="256"/>
  <c r="A28" i="256"/>
  <c r="E24" i="256"/>
  <c r="E23" i="256"/>
  <c r="E22" i="256"/>
  <c r="E21" i="256"/>
  <c r="E20" i="256"/>
  <c r="E19" i="256"/>
  <c r="E18" i="256"/>
  <c r="E17" i="256"/>
  <c r="E16" i="256"/>
  <c r="E15" i="256"/>
  <c r="E14" i="256"/>
  <c r="E13" i="256"/>
  <c r="E12" i="256"/>
  <c r="E11" i="256"/>
  <c r="E10" i="256"/>
  <c r="E9" i="256"/>
  <c r="E8" i="256"/>
  <c r="J7" i="256"/>
  <c r="J6" i="256"/>
  <c r="J5" i="256"/>
  <c r="A4" i="256"/>
  <c r="A1" i="256"/>
  <c r="A74" i="256" s="1"/>
  <c r="A147" i="256" s="1"/>
  <c r="A220" i="256" s="1"/>
  <c r="A293" i="256" s="1"/>
  <c r="A344" i="256" s="1"/>
  <c r="B38" i="255"/>
  <c r="D31" i="255" s="1"/>
  <c r="L37" i="255"/>
  <c r="K37" i="255"/>
  <c r="J37" i="255"/>
  <c r="I37" i="255"/>
  <c r="H37" i="255"/>
  <c r="G37" i="255"/>
  <c r="F37" i="255"/>
  <c r="E37" i="255"/>
  <c r="D37" i="255"/>
  <c r="C37" i="255"/>
  <c r="B37" i="255"/>
  <c r="L35" i="255"/>
  <c r="K35" i="255"/>
  <c r="J35" i="255"/>
  <c r="I35" i="255"/>
  <c r="H35" i="255"/>
  <c r="G35" i="255"/>
  <c r="F35" i="255"/>
  <c r="E35" i="255"/>
  <c r="D35" i="255"/>
  <c r="C35" i="255"/>
  <c r="B35" i="255"/>
  <c r="L34" i="255"/>
  <c r="K34" i="255"/>
  <c r="J34" i="255"/>
  <c r="I34" i="255"/>
  <c r="H34" i="255"/>
  <c r="G34" i="255"/>
  <c r="F34" i="255"/>
  <c r="E34" i="255"/>
  <c r="D34" i="255"/>
  <c r="C34" i="255"/>
  <c r="B34" i="255"/>
  <c r="L32" i="255"/>
  <c r="K32" i="255"/>
  <c r="J32" i="255"/>
  <c r="I32" i="255"/>
  <c r="H32" i="255"/>
  <c r="G32" i="255"/>
  <c r="F32" i="255"/>
  <c r="E32" i="255"/>
  <c r="D32" i="255"/>
  <c r="C32" i="255"/>
  <c r="B32" i="255"/>
  <c r="K31" i="255"/>
  <c r="I31" i="255"/>
  <c r="H31" i="255"/>
  <c r="G31" i="255"/>
  <c r="F31" i="255"/>
  <c r="E31" i="255"/>
  <c r="C31" i="255"/>
  <c r="B31" i="255"/>
  <c r="L29" i="255"/>
  <c r="K29" i="255"/>
  <c r="J29" i="255"/>
  <c r="I29" i="255"/>
  <c r="H29" i="255"/>
  <c r="G29" i="255"/>
  <c r="F29" i="255"/>
  <c r="E29" i="255"/>
  <c r="D29" i="255"/>
  <c r="C29" i="255"/>
  <c r="B29" i="255"/>
  <c r="P28" i="255"/>
  <c r="P34" i="255" s="1"/>
  <c r="P40" i="255" s="1"/>
  <c r="P27" i="255"/>
  <c r="P33" i="255" s="1"/>
  <c r="P39" i="255" s="1"/>
  <c r="P26" i="255"/>
  <c r="P32" i="255" s="1"/>
  <c r="P38" i="255" s="1"/>
  <c r="P44" i="255" s="1"/>
  <c r="P25" i="255"/>
  <c r="P31" i="255" s="1"/>
  <c r="P37" i="255" s="1"/>
  <c r="P43" i="255" s="1"/>
  <c r="D25" i="255"/>
  <c r="D26" i="255" s="1"/>
  <c r="C25" i="255"/>
  <c r="C26" i="255" s="1"/>
  <c r="P24" i="255"/>
  <c r="P30" i="255" s="1"/>
  <c r="P36" i="255" s="1"/>
  <c r="P42" i="255" s="1"/>
  <c r="K24" i="255"/>
  <c r="P23" i="255"/>
  <c r="P29" i="255" s="1"/>
  <c r="P35" i="255" s="1"/>
  <c r="P41" i="255" s="1"/>
  <c r="K23" i="255"/>
  <c r="A23" i="255"/>
  <c r="K22" i="255"/>
  <c r="J21" i="255"/>
  <c r="I21" i="255"/>
  <c r="H21" i="255"/>
  <c r="G21" i="255"/>
  <c r="F21" i="255"/>
  <c r="E21" i="255"/>
  <c r="D21" i="255"/>
  <c r="C21" i="255"/>
  <c r="B21" i="255"/>
  <c r="J20" i="255"/>
  <c r="J25" i="255" s="1"/>
  <c r="I20" i="255"/>
  <c r="H20" i="255"/>
  <c r="H25" i="255" s="1"/>
  <c r="H26" i="255" s="1"/>
  <c r="G20" i="255"/>
  <c r="G25" i="255" s="1"/>
  <c r="F20" i="255"/>
  <c r="F25" i="255" s="1"/>
  <c r="F26" i="255" s="1"/>
  <c r="E20" i="255"/>
  <c r="E25" i="255" s="1"/>
  <c r="D20" i="255"/>
  <c r="C20" i="255"/>
  <c r="B20" i="255"/>
  <c r="B25" i="255" s="1"/>
  <c r="B26" i="255" s="1"/>
  <c r="K19" i="255"/>
  <c r="J18" i="255"/>
  <c r="I18" i="255"/>
  <c r="H18" i="255"/>
  <c r="G18" i="255"/>
  <c r="F18" i="255"/>
  <c r="E18" i="255"/>
  <c r="D18" i="255"/>
  <c r="C18" i="255"/>
  <c r="B18" i="255"/>
  <c r="A14" i="255"/>
  <c r="P16" i="255" s="1"/>
  <c r="A13" i="255"/>
  <c r="P15" i="255" s="1"/>
  <c r="P12" i="255"/>
  <c r="A12" i="255"/>
  <c r="A22" i="255" s="1"/>
  <c r="A11" i="255"/>
  <c r="A21" i="255" s="1"/>
  <c r="P10" i="255"/>
  <c r="A10" i="255"/>
  <c r="A20" i="255" s="1"/>
  <c r="A9" i="255"/>
  <c r="P11" i="255" s="1"/>
  <c r="Q8" i="255"/>
  <c r="G8" i="255"/>
  <c r="V10" i="255" s="1"/>
  <c r="F8" i="255"/>
  <c r="U10" i="255" s="1"/>
  <c r="E8" i="255"/>
  <c r="T10" i="255" s="1"/>
  <c r="D8" i="255"/>
  <c r="S10" i="255" s="1"/>
  <c r="C8" i="255"/>
  <c r="R10" i="255" s="1"/>
  <c r="B8" i="255"/>
  <c r="Q10" i="255" s="1"/>
  <c r="A4" i="255"/>
  <c r="Q3" i="255"/>
  <c r="G1" i="255"/>
  <c r="E390" i="254"/>
  <c r="E389" i="254"/>
  <c r="E388" i="254"/>
  <c r="E387" i="254"/>
  <c r="E386" i="254"/>
  <c r="E385" i="254"/>
  <c r="E384" i="254"/>
  <c r="E383" i="254"/>
  <c r="E382" i="254"/>
  <c r="E381" i="254"/>
  <c r="E380" i="254"/>
  <c r="E379" i="254"/>
  <c r="E378" i="254"/>
  <c r="A374" i="254"/>
  <c r="A371" i="254"/>
  <c r="E367" i="254"/>
  <c r="E366" i="254"/>
  <c r="E365" i="254"/>
  <c r="E364" i="254"/>
  <c r="E363" i="254"/>
  <c r="E362" i="254"/>
  <c r="E361" i="254"/>
  <c r="E360" i="254"/>
  <c r="E359" i="254"/>
  <c r="E358" i="254"/>
  <c r="E357" i="254"/>
  <c r="E356" i="254"/>
  <c r="E355" i="254"/>
  <c r="E354" i="254"/>
  <c r="E353" i="254"/>
  <c r="E352" i="254"/>
  <c r="E351" i="254"/>
  <c r="A347" i="254"/>
  <c r="E339" i="254"/>
  <c r="E338" i="254"/>
  <c r="E337" i="254"/>
  <c r="E336" i="254"/>
  <c r="E335" i="254"/>
  <c r="E334" i="254"/>
  <c r="E333" i="254"/>
  <c r="E332" i="254"/>
  <c r="E331" i="254"/>
  <c r="E330" i="254"/>
  <c r="E329" i="254"/>
  <c r="E328" i="254"/>
  <c r="E327" i="254"/>
  <c r="A323" i="254"/>
  <c r="A320" i="254"/>
  <c r="E316" i="254"/>
  <c r="E315" i="254"/>
  <c r="E314" i="254"/>
  <c r="E313" i="254"/>
  <c r="E312" i="254"/>
  <c r="E311" i="254"/>
  <c r="E310" i="254"/>
  <c r="E309" i="254"/>
  <c r="E308" i="254"/>
  <c r="E307" i="254"/>
  <c r="E306" i="254"/>
  <c r="E305" i="254"/>
  <c r="E304" i="254"/>
  <c r="E303" i="254"/>
  <c r="E302" i="254"/>
  <c r="E301" i="254"/>
  <c r="E300" i="254"/>
  <c r="A296" i="254"/>
  <c r="E288" i="254"/>
  <c r="E287" i="254"/>
  <c r="E286" i="254"/>
  <c r="E285" i="254"/>
  <c r="E284" i="254"/>
  <c r="E283" i="254"/>
  <c r="E282" i="254"/>
  <c r="E277" i="254"/>
  <c r="E276" i="254"/>
  <c r="E275" i="254"/>
  <c r="E274" i="254"/>
  <c r="E273" i="254"/>
  <c r="E272" i="254"/>
  <c r="E271" i="254"/>
  <c r="E278" i="254" s="1"/>
  <c r="E266" i="254"/>
  <c r="E265" i="254"/>
  <c r="E264" i="254"/>
  <c r="E263" i="254"/>
  <c r="E262" i="254"/>
  <c r="E261" i="254"/>
  <c r="E260" i="254"/>
  <c r="E259" i="254"/>
  <c r="E258" i="254"/>
  <c r="E257" i="254"/>
  <c r="E256" i="254"/>
  <c r="E255" i="254"/>
  <c r="E254" i="254"/>
  <c r="A250" i="254"/>
  <c r="A247" i="254"/>
  <c r="E243" i="254"/>
  <c r="E242" i="254"/>
  <c r="E241" i="254"/>
  <c r="E240" i="254"/>
  <c r="E239" i="254"/>
  <c r="E238" i="254"/>
  <c r="E237" i="254"/>
  <c r="E236" i="254"/>
  <c r="E235" i="254"/>
  <c r="E234" i="254"/>
  <c r="E233" i="254"/>
  <c r="E232" i="254"/>
  <c r="E231" i="254"/>
  <c r="E230" i="254"/>
  <c r="E229" i="254"/>
  <c r="E228" i="254"/>
  <c r="E227" i="254"/>
  <c r="E244" i="254" s="1"/>
  <c r="A223" i="254"/>
  <c r="E215" i="254"/>
  <c r="E214" i="254"/>
  <c r="E213" i="254"/>
  <c r="E212" i="254"/>
  <c r="E211" i="254"/>
  <c r="E210" i="254"/>
  <c r="E209" i="254"/>
  <c r="E204" i="254"/>
  <c r="E203" i="254"/>
  <c r="E202" i="254"/>
  <c r="E201" i="254"/>
  <c r="E200" i="254"/>
  <c r="E199" i="254"/>
  <c r="E198" i="254"/>
  <c r="E193" i="254"/>
  <c r="E192" i="254"/>
  <c r="E191" i="254"/>
  <c r="E190" i="254"/>
  <c r="E189" i="254"/>
  <c r="E188" i="254"/>
  <c r="E187" i="254"/>
  <c r="E186" i="254"/>
  <c r="E185" i="254"/>
  <c r="E184" i="254"/>
  <c r="E183" i="254"/>
  <c r="E182" i="254"/>
  <c r="E181" i="254"/>
  <c r="E194" i="254" s="1"/>
  <c r="A177" i="254"/>
  <c r="A174" i="254"/>
  <c r="E170" i="254"/>
  <c r="E169" i="254"/>
  <c r="E168" i="254"/>
  <c r="E167" i="254"/>
  <c r="E166" i="254"/>
  <c r="E165" i="254"/>
  <c r="E164" i="254"/>
  <c r="E163" i="254"/>
  <c r="E162" i="254"/>
  <c r="E161" i="254"/>
  <c r="E160" i="254"/>
  <c r="E159" i="254"/>
  <c r="E158" i="254"/>
  <c r="E157" i="254"/>
  <c r="E156" i="254"/>
  <c r="E155" i="254"/>
  <c r="E154" i="254"/>
  <c r="A150" i="254"/>
  <c r="E142" i="254"/>
  <c r="E141" i="254"/>
  <c r="E140" i="254"/>
  <c r="E139" i="254"/>
  <c r="E138" i="254"/>
  <c r="E137" i="254"/>
  <c r="E136" i="254"/>
  <c r="E143" i="254" s="1"/>
  <c r="E131" i="254"/>
  <c r="E130" i="254"/>
  <c r="E129" i="254"/>
  <c r="E128" i="254"/>
  <c r="E127" i="254"/>
  <c r="E126" i="254"/>
  <c r="E125" i="254"/>
  <c r="E120" i="254"/>
  <c r="E119" i="254"/>
  <c r="E118" i="254"/>
  <c r="E117" i="254"/>
  <c r="E116" i="254"/>
  <c r="E115" i="254"/>
  <c r="E114" i="254"/>
  <c r="E113" i="254"/>
  <c r="E112" i="254"/>
  <c r="E111" i="254"/>
  <c r="E110" i="254"/>
  <c r="E109" i="254"/>
  <c r="E108" i="254"/>
  <c r="A104" i="254"/>
  <c r="A101" i="254"/>
  <c r="E97" i="254"/>
  <c r="E96" i="254"/>
  <c r="E95" i="254"/>
  <c r="E94" i="254"/>
  <c r="E93" i="254"/>
  <c r="E92" i="254"/>
  <c r="E91" i="254"/>
  <c r="E90" i="254"/>
  <c r="E89" i="254"/>
  <c r="E88" i="254"/>
  <c r="E87" i="254"/>
  <c r="E86" i="254"/>
  <c r="E85" i="254"/>
  <c r="E84" i="254"/>
  <c r="E83" i="254"/>
  <c r="E82" i="254"/>
  <c r="E81" i="254"/>
  <c r="A77" i="254"/>
  <c r="E69" i="254"/>
  <c r="E70" i="254" s="1"/>
  <c r="E68" i="254"/>
  <c r="E67" i="254"/>
  <c r="E66" i="254"/>
  <c r="E65" i="254"/>
  <c r="E64" i="254"/>
  <c r="E63" i="254"/>
  <c r="E58" i="254"/>
  <c r="E57" i="254"/>
  <c r="E56" i="254"/>
  <c r="E55" i="254"/>
  <c r="E54" i="254"/>
  <c r="E53" i="254"/>
  <c r="E52" i="254"/>
  <c r="E47" i="254"/>
  <c r="E48" i="254" s="1"/>
  <c r="E46" i="254"/>
  <c r="E45" i="254"/>
  <c r="E44" i="254"/>
  <c r="E43" i="254"/>
  <c r="E42" i="254"/>
  <c r="E41" i="254"/>
  <c r="E40" i="254"/>
  <c r="E39" i="254"/>
  <c r="E38" i="254"/>
  <c r="E37" i="254"/>
  <c r="E36" i="254"/>
  <c r="E35" i="254"/>
  <c r="A31" i="254"/>
  <c r="A28" i="254"/>
  <c r="E24" i="254"/>
  <c r="E23" i="254"/>
  <c r="E22" i="254"/>
  <c r="E21" i="254"/>
  <c r="E20" i="254"/>
  <c r="E19" i="254"/>
  <c r="E18" i="254"/>
  <c r="E17" i="254"/>
  <c r="E16" i="254"/>
  <c r="E15" i="254"/>
  <c r="E14" i="254"/>
  <c r="E13" i="254"/>
  <c r="E12" i="254"/>
  <c r="E11" i="254"/>
  <c r="E10" i="254"/>
  <c r="E9" i="254"/>
  <c r="E8" i="254"/>
  <c r="J7" i="254"/>
  <c r="J6" i="254"/>
  <c r="J5" i="254"/>
  <c r="A4" i="254"/>
  <c r="A1" i="254"/>
  <c r="A74" i="254" s="1"/>
  <c r="A147" i="254" s="1"/>
  <c r="A220" i="254" s="1"/>
  <c r="A293" i="254" s="1"/>
  <c r="A344" i="254" s="1"/>
  <c r="B38" i="253"/>
  <c r="D31" i="253" s="1"/>
  <c r="L37" i="253"/>
  <c r="K37" i="253"/>
  <c r="J37" i="253"/>
  <c r="I37" i="253"/>
  <c r="H37" i="253"/>
  <c r="G37" i="253"/>
  <c r="F37" i="253"/>
  <c r="E37" i="253"/>
  <c r="D37" i="253"/>
  <c r="C37" i="253"/>
  <c r="B37" i="253"/>
  <c r="L35" i="253"/>
  <c r="K35" i="253"/>
  <c r="J35" i="253"/>
  <c r="I35" i="253"/>
  <c r="H35" i="253"/>
  <c r="G35" i="253"/>
  <c r="F35" i="253"/>
  <c r="E35" i="253"/>
  <c r="D35" i="253"/>
  <c r="C35" i="253"/>
  <c r="B35" i="253"/>
  <c r="L34" i="253"/>
  <c r="K34" i="253"/>
  <c r="J34" i="253"/>
  <c r="I34" i="253"/>
  <c r="H34" i="253"/>
  <c r="G34" i="253"/>
  <c r="F34" i="253"/>
  <c r="E34" i="253"/>
  <c r="D34" i="253"/>
  <c r="C34" i="253"/>
  <c r="B34" i="253"/>
  <c r="L32" i="253"/>
  <c r="K32" i="253"/>
  <c r="J32" i="253"/>
  <c r="I32" i="253"/>
  <c r="H32" i="253"/>
  <c r="G32" i="253"/>
  <c r="F32" i="253"/>
  <c r="E32" i="253"/>
  <c r="D32" i="253"/>
  <c r="C32" i="253"/>
  <c r="B32" i="253"/>
  <c r="K31" i="253"/>
  <c r="I31" i="253"/>
  <c r="H31" i="253"/>
  <c r="G31" i="253"/>
  <c r="F31" i="253"/>
  <c r="E31" i="253"/>
  <c r="C31" i="253"/>
  <c r="B31" i="253"/>
  <c r="L29" i="253"/>
  <c r="K29" i="253"/>
  <c r="J29" i="253"/>
  <c r="I29" i="253"/>
  <c r="H29" i="253"/>
  <c r="G29" i="253"/>
  <c r="F29" i="253"/>
  <c r="E29" i="253"/>
  <c r="D29" i="253"/>
  <c r="C29" i="253"/>
  <c r="B29" i="253"/>
  <c r="P28" i="253"/>
  <c r="P34" i="253" s="1"/>
  <c r="P40" i="253" s="1"/>
  <c r="P27" i="253"/>
  <c r="P33" i="253" s="1"/>
  <c r="P39" i="253" s="1"/>
  <c r="P26" i="253"/>
  <c r="P32" i="253" s="1"/>
  <c r="P38" i="253" s="1"/>
  <c r="P44" i="253" s="1"/>
  <c r="P25" i="253"/>
  <c r="P31" i="253" s="1"/>
  <c r="P37" i="253" s="1"/>
  <c r="P43" i="253" s="1"/>
  <c r="C25" i="253"/>
  <c r="C26" i="253" s="1"/>
  <c r="P24" i="253"/>
  <c r="P30" i="253" s="1"/>
  <c r="P36" i="253" s="1"/>
  <c r="P42" i="253" s="1"/>
  <c r="K24" i="253"/>
  <c r="P23" i="253"/>
  <c r="P29" i="253" s="1"/>
  <c r="P35" i="253" s="1"/>
  <c r="P41" i="253" s="1"/>
  <c r="K23" i="253"/>
  <c r="K22" i="253"/>
  <c r="J21" i="253"/>
  <c r="I21" i="253"/>
  <c r="H21" i="253"/>
  <c r="G21" i="253"/>
  <c r="F21" i="253"/>
  <c r="E21" i="253"/>
  <c r="E25" i="253" s="1"/>
  <c r="D21" i="253"/>
  <c r="C21" i="253"/>
  <c r="B21" i="253"/>
  <c r="J20" i="253"/>
  <c r="J25" i="253" s="1"/>
  <c r="I20" i="253"/>
  <c r="I25" i="253" s="1"/>
  <c r="H20" i="253"/>
  <c r="H25" i="253" s="1"/>
  <c r="G20" i="253"/>
  <c r="G25" i="253" s="1"/>
  <c r="F20" i="253"/>
  <c r="F25" i="253" s="1"/>
  <c r="F26" i="253" s="1"/>
  <c r="E20" i="253"/>
  <c r="D20" i="253"/>
  <c r="D25" i="253" s="1"/>
  <c r="D26" i="253" s="1"/>
  <c r="C20" i="253"/>
  <c r="B20" i="253"/>
  <c r="B25" i="253" s="1"/>
  <c r="B26" i="253" s="1"/>
  <c r="K19" i="253"/>
  <c r="K20" i="253" s="1"/>
  <c r="J18" i="253"/>
  <c r="I18" i="253"/>
  <c r="H18" i="253"/>
  <c r="G18" i="253"/>
  <c r="F18" i="253"/>
  <c r="E18" i="253"/>
  <c r="D18" i="253"/>
  <c r="C18" i="253"/>
  <c r="B18" i="253"/>
  <c r="A14" i="253"/>
  <c r="P16" i="253" s="1"/>
  <c r="A13" i="253"/>
  <c r="P15" i="253" s="1"/>
  <c r="A12" i="253"/>
  <c r="A22" i="253" s="1"/>
  <c r="A11" i="253"/>
  <c r="A21" i="253" s="1"/>
  <c r="Q10" i="253"/>
  <c r="P10" i="253"/>
  <c r="A10" i="253"/>
  <c r="A20" i="253" s="1"/>
  <c r="A9" i="253"/>
  <c r="P11" i="253" s="1"/>
  <c r="Q8" i="253"/>
  <c r="G8" i="253"/>
  <c r="V10" i="253" s="1"/>
  <c r="F8" i="253"/>
  <c r="U10" i="253" s="1"/>
  <c r="E8" i="253"/>
  <c r="T10" i="253" s="1"/>
  <c r="D8" i="253"/>
  <c r="S10" i="253" s="1"/>
  <c r="C8" i="253"/>
  <c r="R10" i="253" s="1"/>
  <c r="B8" i="253"/>
  <c r="A4" i="253"/>
  <c r="Q3" i="253"/>
  <c r="G1" i="253"/>
  <c r="E390" i="252"/>
  <c r="E389" i="252"/>
  <c r="E388" i="252"/>
  <c r="E387" i="252"/>
  <c r="E386" i="252"/>
  <c r="E385" i="252"/>
  <c r="E384" i="252"/>
  <c r="E383" i="252"/>
  <c r="E382" i="252"/>
  <c r="E381" i="252"/>
  <c r="E380" i="252"/>
  <c r="E379" i="252"/>
  <c r="E378" i="252"/>
  <c r="A374" i="252"/>
  <c r="A371" i="252"/>
  <c r="E367" i="252"/>
  <c r="E366" i="252"/>
  <c r="E365" i="252"/>
  <c r="E364" i="252"/>
  <c r="E363" i="252"/>
  <c r="E362" i="252"/>
  <c r="E361" i="252"/>
  <c r="E360" i="252"/>
  <c r="E359" i="252"/>
  <c r="E358" i="252"/>
  <c r="E357" i="252"/>
  <c r="E356" i="252"/>
  <c r="E355" i="252"/>
  <c r="E354" i="252"/>
  <c r="E353" i="252"/>
  <c r="E352" i="252"/>
  <c r="E351" i="252"/>
  <c r="E368" i="252" s="1"/>
  <c r="A347" i="252"/>
  <c r="E339" i="252"/>
  <c r="E338" i="252"/>
  <c r="E337" i="252"/>
  <c r="E336" i="252"/>
  <c r="E335" i="252"/>
  <c r="E334" i="252"/>
  <c r="E333" i="252"/>
  <c r="E332" i="252"/>
  <c r="E331" i="252"/>
  <c r="E330" i="252"/>
  <c r="E329" i="252"/>
  <c r="E328" i="252"/>
  <c r="E327" i="252"/>
  <c r="A323" i="252"/>
  <c r="A320" i="252"/>
  <c r="E316" i="252"/>
  <c r="E315" i="252"/>
  <c r="E314" i="252"/>
  <c r="E313" i="252"/>
  <c r="E312" i="252"/>
  <c r="E311" i="252"/>
  <c r="E310" i="252"/>
  <c r="E309" i="252"/>
  <c r="E308" i="252"/>
  <c r="E307" i="252"/>
  <c r="E306" i="252"/>
  <c r="E305" i="252"/>
  <c r="E304" i="252"/>
  <c r="E303" i="252"/>
  <c r="E302" i="252"/>
  <c r="E301" i="252"/>
  <c r="E300" i="252"/>
  <c r="A296" i="252"/>
  <c r="E288" i="252"/>
  <c r="E287" i="252"/>
  <c r="E286" i="252"/>
  <c r="E285" i="252"/>
  <c r="E284" i="252"/>
  <c r="E283" i="252"/>
  <c r="E282" i="252"/>
  <c r="E289" i="252" s="1"/>
  <c r="E277" i="252"/>
  <c r="E276" i="252"/>
  <c r="E275" i="252"/>
  <c r="E274" i="252"/>
  <c r="E273" i="252"/>
  <c r="E272" i="252"/>
  <c r="E271" i="252"/>
  <c r="E278" i="252" s="1"/>
  <c r="E266" i="252"/>
  <c r="E265" i="252"/>
  <c r="E264" i="252"/>
  <c r="E263" i="252"/>
  <c r="E262" i="252"/>
  <c r="E261" i="252"/>
  <c r="E260" i="252"/>
  <c r="E259" i="252"/>
  <c r="E258" i="252"/>
  <c r="E257" i="252"/>
  <c r="E256" i="252"/>
  <c r="E255" i="252"/>
  <c r="E254" i="252"/>
  <c r="A250" i="252"/>
  <c r="A247" i="252"/>
  <c r="E243" i="252"/>
  <c r="E242" i="252"/>
  <c r="E241" i="252"/>
  <c r="E240" i="252"/>
  <c r="E239" i="252"/>
  <c r="E238" i="252"/>
  <c r="E237" i="252"/>
  <c r="E236" i="252"/>
  <c r="E235" i="252"/>
  <c r="E234" i="252"/>
  <c r="E233" i="252"/>
  <c r="E232" i="252"/>
  <c r="E231" i="252"/>
  <c r="E230" i="252"/>
  <c r="E229" i="252"/>
  <c r="E228" i="252"/>
  <c r="E227" i="252"/>
  <c r="E244" i="252" s="1"/>
  <c r="A223" i="252"/>
  <c r="E215" i="252"/>
  <c r="E214" i="252"/>
  <c r="E213" i="252"/>
  <c r="E212" i="252"/>
  <c r="E211" i="252"/>
  <c r="E210" i="252"/>
  <c r="E209" i="252"/>
  <c r="E204" i="252"/>
  <c r="E203" i="252"/>
  <c r="E202" i="252"/>
  <c r="E201" i="252"/>
  <c r="E200" i="252"/>
  <c r="E199" i="252"/>
  <c r="E198" i="252"/>
  <c r="E193" i="252"/>
  <c r="E192" i="252"/>
  <c r="E191" i="252"/>
  <c r="E190" i="252"/>
  <c r="E189" i="252"/>
  <c r="E188" i="252"/>
  <c r="E187" i="252"/>
  <c r="E186" i="252"/>
  <c r="E185" i="252"/>
  <c r="E184" i="252"/>
  <c r="E183" i="252"/>
  <c r="E182" i="252"/>
  <c r="E181" i="252"/>
  <c r="A177" i="252"/>
  <c r="A174" i="252"/>
  <c r="E170" i="252"/>
  <c r="E169" i="252"/>
  <c r="E168" i="252"/>
  <c r="E167" i="252"/>
  <c r="E166" i="252"/>
  <c r="E165" i="252"/>
  <c r="E164" i="252"/>
  <c r="E163" i="252"/>
  <c r="E162" i="252"/>
  <c r="E161" i="252"/>
  <c r="E160" i="252"/>
  <c r="E171" i="252" s="1"/>
  <c r="E159" i="252"/>
  <c r="E158" i="252"/>
  <c r="E157" i="252"/>
  <c r="E156" i="252"/>
  <c r="E155" i="252"/>
  <c r="E154" i="252"/>
  <c r="A150" i="252"/>
  <c r="E142" i="252"/>
  <c r="E141" i="252"/>
  <c r="E140" i="252"/>
  <c r="E139" i="252"/>
  <c r="E138" i="252"/>
  <c r="E137" i="252"/>
  <c r="E136" i="252"/>
  <c r="E131" i="252"/>
  <c r="E130" i="252"/>
  <c r="E129" i="252"/>
  <c r="E128" i="252"/>
  <c r="E127" i="252"/>
  <c r="E126" i="252"/>
  <c r="E125" i="252"/>
  <c r="E120" i="252"/>
  <c r="E119" i="252"/>
  <c r="E118" i="252"/>
  <c r="E117" i="252"/>
  <c r="E116" i="252"/>
  <c r="E115" i="252"/>
  <c r="E114" i="252"/>
  <c r="E113" i="252"/>
  <c r="E112" i="252"/>
  <c r="E111" i="252"/>
  <c r="E110" i="252"/>
  <c r="E109" i="252"/>
  <c r="E108" i="252"/>
  <c r="E121" i="252" s="1"/>
  <c r="A104" i="252"/>
  <c r="A101" i="252"/>
  <c r="E97" i="252"/>
  <c r="E96" i="252"/>
  <c r="E95" i="252"/>
  <c r="E94" i="252"/>
  <c r="E93" i="252"/>
  <c r="E92" i="252"/>
  <c r="E91" i="252"/>
  <c r="E90" i="252"/>
  <c r="E89" i="252"/>
  <c r="E88" i="252"/>
  <c r="E87" i="252"/>
  <c r="E86" i="252"/>
  <c r="E85" i="252"/>
  <c r="E84" i="252"/>
  <c r="E83" i="252"/>
  <c r="E82" i="252"/>
  <c r="E81" i="252"/>
  <c r="A77" i="252"/>
  <c r="E69" i="252"/>
  <c r="E68" i="252"/>
  <c r="E67" i="252"/>
  <c r="E66" i="252"/>
  <c r="E65" i="252"/>
  <c r="E70" i="252" s="1"/>
  <c r="E64" i="252"/>
  <c r="E63" i="252"/>
  <c r="E58" i="252"/>
  <c r="E57" i="252"/>
  <c r="E56" i="252"/>
  <c r="E55" i="252"/>
  <c r="E54" i="252"/>
  <c r="E53" i="252"/>
  <c r="E52" i="252"/>
  <c r="E47" i="252"/>
  <c r="E46" i="252"/>
  <c r="E45" i="252"/>
  <c r="E44" i="252"/>
  <c r="E43" i="252"/>
  <c r="E42" i="252"/>
  <c r="E41" i="252"/>
  <c r="E40" i="252"/>
  <c r="E39" i="252"/>
  <c r="E38" i="252"/>
  <c r="E37" i="252"/>
  <c r="E36" i="252"/>
  <c r="E35" i="252"/>
  <c r="A31" i="252"/>
  <c r="A28" i="252"/>
  <c r="E24" i="252"/>
  <c r="E23" i="252"/>
  <c r="E22" i="252"/>
  <c r="E21" i="252"/>
  <c r="E20" i="252"/>
  <c r="E19" i="252"/>
  <c r="E18" i="252"/>
  <c r="E17" i="252"/>
  <c r="E16" i="252"/>
  <c r="E15" i="252"/>
  <c r="E14" i="252"/>
  <c r="E13" i="252"/>
  <c r="E12" i="252"/>
  <c r="E11" i="252"/>
  <c r="E10" i="252"/>
  <c r="E9" i="252"/>
  <c r="E8" i="252"/>
  <c r="J7" i="252"/>
  <c r="J6" i="252"/>
  <c r="J5" i="252"/>
  <c r="A4" i="252"/>
  <c r="A1" i="252"/>
  <c r="A74" i="252" s="1"/>
  <c r="A147" i="252" s="1"/>
  <c r="A220" i="252" s="1"/>
  <c r="A293" i="252" s="1"/>
  <c r="A344" i="252" s="1"/>
  <c r="B38" i="251"/>
  <c r="D31" i="251" s="1"/>
  <c r="L37" i="251"/>
  <c r="K37" i="251"/>
  <c r="J37" i="251"/>
  <c r="I37" i="251"/>
  <c r="H37" i="251"/>
  <c r="G37" i="251"/>
  <c r="F37" i="251"/>
  <c r="E37" i="251"/>
  <c r="D37" i="251"/>
  <c r="C37" i="251"/>
  <c r="B37" i="251"/>
  <c r="L35" i="251"/>
  <c r="K35" i="251"/>
  <c r="J35" i="251"/>
  <c r="I35" i="251"/>
  <c r="H35" i="251"/>
  <c r="G35" i="251"/>
  <c r="F35" i="251"/>
  <c r="E35" i="251"/>
  <c r="D35" i="251"/>
  <c r="C35" i="251"/>
  <c r="B35" i="251"/>
  <c r="L34" i="251"/>
  <c r="K34" i="251"/>
  <c r="J34" i="251"/>
  <c r="I34" i="251"/>
  <c r="H34" i="251"/>
  <c r="G34" i="251"/>
  <c r="F34" i="251"/>
  <c r="E34" i="251"/>
  <c r="D34" i="251"/>
  <c r="B34" i="251"/>
  <c r="L32" i="251"/>
  <c r="K32" i="251"/>
  <c r="J32" i="251"/>
  <c r="I32" i="251"/>
  <c r="H32" i="251"/>
  <c r="G32" i="251"/>
  <c r="F32" i="251"/>
  <c r="E32" i="251"/>
  <c r="D32" i="251"/>
  <c r="C32" i="251"/>
  <c r="B32" i="251"/>
  <c r="K31" i="251"/>
  <c r="I31" i="251"/>
  <c r="H31" i="251"/>
  <c r="E31" i="251"/>
  <c r="C31" i="251"/>
  <c r="B31" i="251"/>
  <c r="L29" i="251"/>
  <c r="K29" i="251"/>
  <c r="J29" i="251"/>
  <c r="I29" i="251"/>
  <c r="H29" i="251"/>
  <c r="G29" i="251"/>
  <c r="F29" i="251"/>
  <c r="E29" i="251"/>
  <c r="D29" i="251"/>
  <c r="C29" i="251"/>
  <c r="B29" i="251"/>
  <c r="P28" i="251"/>
  <c r="P34" i="251" s="1"/>
  <c r="P40" i="251" s="1"/>
  <c r="P27" i="251"/>
  <c r="P33" i="251" s="1"/>
  <c r="P39" i="251" s="1"/>
  <c r="P26" i="251"/>
  <c r="P32" i="251" s="1"/>
  <c r="P38" i="251" s="1"/>
  <c r="P44" i="251" s="1"/>
  <c r="P25" i="251"/>
  <c r="P31" i="251" s="1"/>
  <c r="P37" i="251" s="1"/>
  <c r="P43" i="251" s="1"/>
  <c r="H25" i="251"/>
  <c r="H26" i="251" s="1"/>
  <c r="D25" i="251"/>
  <c r="D26" i="251" s="1"/>
  <c r="C25" i="251"/>
  <c r="C26" i="251" s="1"/>
  <c r="B25" i="251"/>
  <c r="P24" i="251"/>
  <c r="P30" i="251" s="1"/>
  <c r="P36" i="251" s="1"/>
  <c r="P42" i="251" s="1"/>
  <c r="K24" i="251"/>
  <c r="P23" i="251"/>
  <c r="P29" i="251" s="1"/>
  <c r="P35" i="251" s="1"/>
  <c r="P41" i="251" s="1"/>
  <c r="K23" i="251"/>
  <c r="A23" i="251"/>
  <c r="K22" i="251"/>
  <c r="J21" i="251"/>
  <c r="I21" i="251"/>
  <c r="H21" i="251"/>
  <c r="G21" i="251"/>
  <c r="F21" i="251"/>
  <c r="E21" i="251"/>
  <c r="D21" i="251"/>
  <c r="C21" i="251"/>
  <c r="B21" i="251"/>
  <c r="J20" i="251"/>
  <c r="J25" i="251" s="1"/>
  <c r="I20" i="251"/>
  <c r="I25" i="251" s="1"/>
  <c r="H20" i="251"/>
  <c r="G20" i="251"/>
  <c r="G25" i="251" s="1"/>
  <c r="F20" i="251"/>
  <c r="F25" i="251" s="1"/>
  <c r="F26" i="251" s="1"/>
  <c r="E20" i="251"/>
  <c r="E25" i="251" s="1"/>
  <c r="D20" i="251"/>
  <c r="C20" i="251"/>
  <c r="B20" i="251"/>
  <c r="K19" i="251"/>
  <c r="K20" i="251" s="1"/>
  <c r="J18" i="251"/>
  <c r="I18" i="251"/>
  <c r="H18" i="251"/>
  <c r="G18" i="251"/>
  <c r="F18" i="251"/>
  <c r="E18" i="251"/>
  <c r="D18" i="251"/>
  <c r="C18" i="251"/>
  <c r="B18" i="251"/>
  <c r="P15" i="251"/>
  <c r="A14" i="251"/>
  <c r="P16" i="251" s="1"/>
  <c r="A13" i="251"/>
  <c r="P12" i="251"/>
  <c r="A12" i="251"/>
  <c r="A22" i="251" s="1"/>
  <c r="A11" i="251"/>
  <c r="A21" i="251" s="1"/>
  <c r="V10" i="251"/>
  <c r="Q10" i="251"/>
  <c r="P10" i="251"/>
  <c r="A10" i="251"/>
  <c r="A20" i="251" s="1"/>
  <c r="A9" i="251"/>
  <c r="P11" i="251" s="1"/>
  <c r="Q8" i="251"/>
  <c r="G8" i="251"/>
  <c r="F8" i="251"/>
  <c r="U10" i="251" s="1"/>
  <c r="E8" i="251"/>
  <c r="T10" i="251" s="1"/>
  <c r="D8" i="251"/>
  <c r="S10" i="251" s="1"/>
  <c r="C8" i="251"/>
  <c r="R10" i="251" s="1"/>
  <c r="B8" i="251"/>
  <c r="A4" i="251"/>
  <c r="Q3" i="251"/>
  <c r="G1" i="251"/>
  <c r="B38" i="250"/>
  <c r="D31" i="250" s="1"/>
  <c r="L37" i="250"/>
  <c r="K37" i="250"/>
  <c r="J37" i="250"/>
  <c r="I37" i="250"/>
  <c r="H37" i="250"/>
  <c r="G37" i="250"/>
  <c r="F37" i="250"/>
  <c r="E37" i="250"/>
  <c r="D37" i="250"/>
  <c r="C37" i="250"/>
  <c r="B37" i="250"/>
  <c r="L35" i="250"/>
  <c r="K35" i="250"/>
  <c r="J35" i="250"/>
  <c r="I35" i="250"/>
  <c r="H35" i="250"/>
  <c r="G35" i="250"/>
  <c r="F35" i="250"/>
  <c r="E35" i="250"/>
  <c r="D35" i="250"/>
  <c r="C35" i="250"/>
  <c r="B35" i="250"/>
  <c r="P34" i="250"/>
  <c r="P40" i="250" s="1"/>
  <c r="L34" i="250"/>
  <c r="K34" i="250"/>
  <c r="J34" i="250"/>
  <c r="I34" i="250"/>
  <c r="H34" i="250"/>
  <c r="G34" i="250"/>
  <c r="F34" i="250"/>
  <c r="E34" i="250"/>
  <c r="D34" i="250"/>
  <c r="C34" i="250"/>
  <c r="B34" i="250"/>
  <c r="L32" i="250"/>
  <c r="K32" i="250"/>
  <c r="J32" i="250"/>
  <c r="I32" i="250"/>
  <c r="H32" i="250"/>
  <c r="G32" i="250"/>
  <c r="F32" i="250"/>
  <c r="E32" i="250"/>
  <c r="D32" i="250"/>
  <c r="C32" i="250"/>
  <c r="B32" i="250"/>
  <c r="K31" i="250"/>
  <c r="I31" i="250"/>
  <c r="H31" i="250"/>
  <c r="G31" i="250"/>
  <c r="F31" i="250"/>
  <c r="E31" i="250"/>
  <c r="C31" i="250"/>
  <c r="B31" i="250"/>
  <c r="L29" i="250"/>
  <c r="K29" i="250"/>
  <c r="J29" i="250"/>
  <c r="I29" i="250"/>
  <c r="H29" i="250"/>
  <c r="G29" i="250"/>
  <c r="F29" i="250"/>
  <c r="E29" i="250"/>
  <c r="D29" i="250"/>
  <c r="C29" i="250"/>
  <c r="B29" i="250"/>
  <c r="P28" i="250"/>
  <c r="P27" i="250"/>
  <c r="P33" i="250" s="1"/>
  <c r="P39" i="250" s="1"/>
  <c r="P26" i="250"/>
  <c r="P32" i="250" s="1"/>
  <c r="P38" i="250" s="1"/>
  <c r="P44" i="250" s="1"/>
  <c r="B26" i="250"/>
  <c r="P25" i="250"/>
  <c r="P31" i="250" s="1"/>
  <c r="P37" i="250" s="1"/>
  <c r="P43" i="250" s="1"/>
  <c r="H25" i="250"/>
  <c r="H26" i="250" s="1"/>
  <c r="D25" i="250"/>
  <c r="D26" i="250" s="1"/>
  <c r="C25" i="250"/>
  <c r="C26" i="250" s="1"/>
  <c r="B25" i="250"/>
  <c r="P24" i="250"/>
  <c r="P30" i="250" s="1"/>
  <c r="P36" i="250" s="1"/>
  <c r="P42" i="250" s="1"/>
  <c r="K24" i="250"/>
  <c r="P23" i="250"/>
  <c r="P29" i="250" s="1"/>
  <c r="P35" i="250" s="1"/>
  <c r="P41" i="250" s="1"/>
  <c r="K23" i="250"/>
  <c r="A23" i="250"/>
  <c r="K22" i="250"/>
  <c r="J21" i="250"/>
  <c r="I21" i="250"/>
  <c r="H21" i="250"/>
  <c r="G21" i="250"/>
  <c r="F21" i="250"/>
  <c r="E21" i="250"/>
  <c r="D21" i="250"/>
  <c r="C21" i="250"/>
  <c r="B21" i="250"/>
  <c r="J20" i="250"/>
  <c r="J25" i="250" s="1"/>
  <c r="I20" i="250"/>
  <c r="I25" i="250" s="1"/>
  <c r="H20" i="250"/>
  <c r="G20" i="250"/>
  <c r="G25" i="250" s="1"/>
  <c r="F20" i="250"/>
  <c r="F25" i="250" s="1"/>
  <c r="F26" i="250" s="1"/>
  <c r="E20" i="250"/>
  <c r="D20" i="250"/>
  <c r="C20" i="250"/>
  <c r="B20" i="250"/>
  <c r="K19" i="250"/>
  <c r="K20" i="250" s="1"/>
  <c r="J18" i="250"/>
  <c r="I18" i="250"/>
  <c r="H18" i="250"/>
  <c r="G18" i="250"/>
  <c r="F18" i="250"/>
  <c r="E18" i="250"/>
  <c r="D18" i="250"/>
  <c r="C18" i="250"/>
  <c r="B18" i="250"/>
  <c r="P15" i="250"/>
  <c r="A14" i="250"/>
  <c r="P16" i="250" s="1"/>
  <c r="A13" i="250"/>
  <c r="P12" i="250"/>
  <c r="A12" i="250"/>
  <c r="A22" i="250" s="1"/>
  <c r="A11" i="250"/>
  <c r="A21" i="250" s="1"/>
  <c r="P10" i="250"/>
  <c r="A10" i="250"/>
  <c r="A20" i="250" s="1"/>
  <c r="A9" i="250"/>
  <c r="P11" i="250" s="1"/>
  <c r="Q8" i="250"/>
  <c r="G8" i="250"/>
  <c r="V10" i="250" s="1"/>
  <c r="F8" i="250"/>
  <c r="U10" i="250" s="1"/>
  <c r="E8" i="250"/>
  <c r="T10" i="250" s="1"/>
  <c r="D8" i="250"/>
  <c r="S10" i="250" s="1"/>
  <c r="C8" i="250"/>
  <c r="R10" i="250" s="1"/>
  <c r="B8" i="250"/>
  <c r="Q10" i="250" s="1"/>
  <c r="A4" i="250"/>
  <c r="Q3" i="250"/>
  <c r="G1" i="250"/>
  <c r="E390" i="249"/>
  <c r="E389" i="249"/>
  <c r="E388" i="249"/>
  <c r="E387" i="249"/>
  <c r="E386" i="249"/>
  <c r="E385" i="249"/>
  <c r="E384" i="249"/>
  <c r="E383" i="249"/>
  <c r="E382" i="249"/>
  <c r="E381" i="249"/>
  <c r="E380" i="249"/>
  <c r="E379" i="249"/>
  <c r="E378" i="249"/>
  <c r="A374" i="249"/>
  <c r="A371" i="249"/>
  <c r="E367" i="249"/>
  <c r="E366" i="249"/>
  <c r="E365" i="249"/>
  <c r="E364" i="249"/>
  <c r="E363" i="249"/>
  <c r="E362" i="249"/>
  <c r="E361" i="249"/>
  <c r="E360" i="249"/>
  <c r="E359" i="249"/>
  <c r="E358" i="249"/>
  <c r="E357" i="249"/>
  <c r="E356" i="249"/>
  <c r="E355" i="249"/>
  <c r="E354" i="249"/>
  <c r="E353" i="249"/>
  <c r="E352" i="249"/>
  <c r="E351" i="249"/>
  <c r="A347" i="249"/>
  <c r="E339" i="249"/>
  <c r="E338" i="249"/>
  <c r="E337" i="249"/>
  <c r="E336" i="249"/>
  <c r="E335" i="249"/>
  <c r="E334" i="249"/>
  <c r="E333" i="249"/>
  <c r="E332" i="249"/>
  <c r="E331" i="249"/>
  <c r="E330" i="249"/>
  <c r="E329" i="249"/>
  <c r="E328" i="249"/>
  <c r="E327" i="249"/>
  <c r="E340" i="249" s="1"/>
  <c r="A323" i="249"/>
  <c r="A320" i="249"/>
  <c r="E316" i="249"/>
  <c r="E315" i="249"/>
  <c r="E314" i="249"/>
  <c r="E313" i="249"/>
  <c r="E312" i="249"/>
  <c r="E311" i="249"/>
  <c r="E310" i="249"/>
  <c r="E309" i="249"/>
  <c r="E308" i="249"/>
  <c r="E307" i="249"/>
  <c r="E306" i="249"/>
  <c r="E305" i="249"/>
  <c r="E304" i="249"/>
  <c r="E303" i="249"/>
  <c r="E302" i="249"/>
  <c r="E301" i="249"/>
  <c r="E300" i="249"/>
  <c r="A296" i="249"/>
  <c r="E288" i="249"/>
  <c r="E287" i="249"/>
  <c r="E286" i="249"/>
  <c r="E285" i="249"/>
  <c r="E284" i="249"/>
  <c r="E283" i="249"/>
  <c r="E282" i="249"/>
  <c r="E277" i="249"/>
  <c r="E276" i="249"/>
  <c r="E275" i="249"/>
  <c r="E274" i="249"/>
  <c r="E273" i="249"/>
  <c r="E272" i="249"/>
  <c r="E271" i="249"/>
  <c r="E266" i="249"/>
  <c r="E265" i="249"/>
  <c r="E264" i="249"/>
  <c r="E263" i="249"/>
  <c r="E262" i="249"/>
  <c r="E261" i="249"/>
  <c r="E260" i="249"/>
  <c r="E259" i="249"/>
  <c r="E258" i="249"/>
  <c r="E257" i="249"/>
  <c r="E256" i="249"/>
  <c r="E255" i="249"/>
  <c r="E254" i="249"/>
  <c r="A250" i="249"/>
  <c r="A247" i="249"/>
  <c r="E243" i="249"/>
  <c r="E242" i="249"/>
  <c r="E241" i="249"/>
  <c r="E240" i="249"/>
  <c r="E239" i="249"/>
  <c r="E238" i="249"/>
  <c r="E237" i="249"/>
  <c r="E236" i="249"/>
  <c r="E235" i="249"/>
  <c r="E234" i="249"/>
  <c r="E233" i="249"/>
  <c r="E232" i="249"/>
  <c r="E231" i="249"/>
  <c r="E230" i="249"/>
  <c r="E229" i="249"/>
  <c r="E228" i="249"/>
  <c r="E227" i="249"/>
  <c r="A223" i="249"/>
  <c r="E215" i="249"/>
  <c r="E214" i="249"/>
  <c r="E213" i="249"/>
  <c r="E212" i="249"/>
  <c r="E211" i="249"/>
  <c r="E210" i="249"/>
  <c r="E209" i="249"/>
  <c r="E204" i="249"/>
  <c r="E203" i="249"/>
  <c r="E202" i="249"/>
  <c r="E201" i="249"/>
  <c r="E200" i="249"/>
  <c r="E199" i="249"/>
  <c r="E198" i="249"/>
  <c r="E193" i="249"/>
  <c r="E192" i="249"/>
  <c r="E191" i="249"/>
  <c r="E190" i="249"/>
  <c r="E189" i="249"/>
  <c r="E188" i="249"/>
  <c r="E187" i="249"/>
  <c r="E186" i="249"/>
  <c r="E185" i="249"/>
  <c r="E184" i="249"/>
  <c r="E183" i="249"/>
  <c r="E182" i="249"/>
  <c r="E181" i="249"/>
  <c r="A177" i="249"/>
  <c r="A174" i="249"/>
  <c r="E170" i="249"/>
  <c r="E169" i="249"/>
  <c r="E168" i="249"/>
  <c r="E167" i="249"/>
  <c r="E166" i="249"/>
  <c r="E165" i="249"/>
  <c r="E164" i="249"/>
  <c r="E163" i="249"/>
  <c r="E162" i="249"/>
  <c r="E161" i="249"/>
  <c r="E160" i="249"/>
  <c r="E159" i="249"/>
  <c r="E158" i="249"/>
  <c r="E157" i="249"/>
  <c r="E156" i="249"/>
  <c r="E155" i="249"/>
  <c r="E154" i="249"/>
  <c r="A150" i="249"/>
  <c r="E142" i="249"/>
  <c r="E141" i="249"/>
  <c r="E140" i="249"/>
  <c r="E139" i="249"/>
  <c r="E138" i="249"/>
  <c r="E137" i="249"/>
  <c r="E136" i="249"/>
  <c r="E131" i="249"/>
  <c r="E130" i="249"/>
  <c r="E129" i="249"/>
  <c r="E128" i="249"/>
  <c r="E127" i="249"/>
  <c r="E126" i="249"/>
  <c r="E125" i="249"/>
  <c r="E120" i="249"/>
  <c r="E119" i="249"/>
  <c r="E118" i="249"/>
  <c r="E117" i="249"/>
  <c r="E116" i="249"/>
  <c r="E115" i="249"/>
  <c r="E114" i="249"/>
  <c r="E113" i="249"/>
  <c r="E112" i="249"/>
  <c r="E111" i="249"/>
  <c r="E110" i="249"/>
  <c r="E109" i="249"/>
  <c r="E108" i="249"/>
  <c r="A104" i="249"/>
  <c r="A101" i="249"/>
  <c r="E97" i="249"/>
  <c r="E96" i="249"/>
  <c r="E95" i="249"/>
  <c r="E94" i="249"/>
  <c r="E93" i="249"/>
  <c r="E92" i="249"/>
  <c r="E91" i="249"/>
  <c r="E90" i="249"/>
  <c r="E89" i="249"/>
  <c r="E88" i="249"/>
  <c r="E87" i="249"/>
  <c r="E86" i="249"/>
  <c r="E85" i="249"/>
  <c r="E84" i="249"/>
  <c r="E83" i="249"/>
  <c r="E82" i="249"/>
  <c r="E81" i="249"/>
  <c r="A77" i="249"/>
  <c r="E69" i="249"/>
  <c r="E68" i="249"/>
  <c r="E67" i="249"/>
  <c r="E66" i="249"/>
  <c r="E65" i="249"/>
  <c r="E70" i="249" s="1"/>
  <c r="E64" i="249"/>
  <c r="E63" i="249"/>
  <c r="E58" i="249"/>
  <c r="E57" i="249"/>
  <c r="E56" i="249"/>
  <c r="E55" i="249"/>
  <c r="E54" i="249"/>
  <c r="E59" i="249" s="1"/>
  <c r="E53" i="249"/>
  <c r="E52" i="249"/>
  <c r="E47" i="249"/>
  <c r="E46" i="249"/>
  <c r="E45" i="249"/>
  <c r="E44" i="249"/>
  <c r="E43" i="249"/>
  <c r="E42" i="249"/>
  <c r="E41" i="249"/>
  <c r="E48" i="249" s="1"/>
  <c r="E40" i="249"/>
  <c r="E39" i="249"/>
  <c r="E38" i="249"/>
  <c r="E37" i="249"/>
  <c r="E36" i="249"/>
  <c r="E35" i="249"/>
  <c r="A31" i="249"/>
  <c r="A28" i="249"/>
  <c r="E24" i="249"/>
  <c r="E23" i="249"/>
  <c r="E22" i="249"/>
  <c r="E21" i="249"/>
  <c r="E20" i="249"/>
  <c r="E19" i="249"/>
  <c r="E18" i="249"/>
  <c r="E17" i="249"/>
  <c r="E16" i="249"/>
  <c r="E15" i="249"/>
  <c r="E14" i="249"/>
  <c r="E13" i="249"/>
  <c r="E12" i="249"/>
  <c r="E11" i="249"/>
  <c r="E10" i="249"/>
  <c r="E9" i="249"/>
  <c r="E8" i="249"/>
  <c r="E25" i="249" s="1"/>
  <c r="J7" i="249"/>
  <c r="J6" i="249"/>
  <c r="J5" i="249"/>
  <c r="A4" i="249"/>
  <c r="A1" i="249"/>
  <c r="A74" i="249" s="1"/>
  <c r="A147" i="249" s="1"/>
  <c r="A220" i="249" s="1"/>
  <c r="A293" i="249" s="1"/>
  <c r="A344" i="249" s="1"/>
  <c r="B38" i="248"/>
  <c r="D31" i="248" s="1"/>
  <c r="L37" i="248"/>
  <c r="K37" i="248"/>
  <c r="J37" i="248"/>
  <c r="I37" i="248"/>
  <c r="H37" i="248"/>
  <c r="G37" i="248"/>
  <c r="F37" i="248"/>
  <c r="E37" i="248"/>
  <c r="D37" i="248"/>
  <c r="C37" i="248"/>
  <c r="B37" i="248"/>
  <c r="L35" i="248"/>
  <c r="K35" i="248"/>
  <c r="J35" i="248"/>
  <c r="I35" i="248"/>
  <c r="H35" i="248"/>
  <c r="G35" i="248"/>
  <c r="F35" i="248"/>
  <c r="E35" i="248"/>
  <c r="D35" i="248"/>
  <c r="C35" i="248"/>
  <c r="B35" i="248"/>
  <c r="L34" i="248"/>
  <c r="K34" i="248"/>
  <c r="J34" i="248"/>
  <c r="I34" i="248"/>
  <c r="H34" i="248"/>
  <c r="G34" i="248"/>
  <c r="F34" i="248"/>
  <c r="E34" i="248"/>
  <c r="D34" i="248"/>
  <c r="B34" i="248"/>
  <c r="L32" i="248"/>
  <c r="K32" i="248"/>
  <c r="J32" i="248"/>
  <c r="I32" i="248"/>
  <c r="H32" i="248"/>
  <c r="G32" i="248"/>
  <c r="F32" i="248"/>
  <c r="E32" i="248"/>
  <c r="D32" i="248"/>
  <c r="C32" i="248"/>
  <c r="B32" i="248"/>
  <c r="K31" i="248"/>
  <c r="I31" i="248"/>
  <c r="H31" i="248"/>
  <c r="G31" i="248"/>
  <c r="F31" i="248"/>
  <c r="E31" i="248"/>
  <c r="C31" i="248"/>
  <c r="B31" i="248"/>
  <c r="L29" i="248"/>
  <c r="K29" i="248"/>
  <c r="J29" i="248"/>
  <c r="I29" i="248"/>
  <c r="H29" i="248"/>
  <c r="G29" i="248"/>
  <c r="F29" i="248"/>
  <c r="E29" i="248"/>
  <c r="D29" i="248"/>
  <c r="C29" i="248"/>
  <c r="B29" i="248"/>
  <c r="P28" i="248"/>
  <c r="P34" i="248" s="1"/>
  <c r="P40" i="248" s="1"/>
  <c r="P27" i="248"/>
  <c r="P33" i="248" s="1"/>
  <c r="P39" i="248" s="1"/>
  <c r="P26" i="248"/>
  <c r="P32" i="248" s="1"/>
  <c r="P38" i="248" s="1"/>
  <c r="P44" i="248" s="1"/>
  <c r="P25" i="248"/>
  <c r="P31" i="248" s="1"/>
  <c r="P37" i="248" s="1"/>
  <c r="P43" i="248" s="1"/>
  <c r="H25" i="248"/>
  <c r="H26" i="248" s="1"/>
  <c r="D25" i="248"/>
  <c r="D26" i="248" s="1"/>
  <c r="C25" i="248"/>
  <c r="C26" i="248" s="1"/>
  <c r="P24" i="248"/>
  <c r="P30" i="248" s="1"/>
  <c r="P36" i="248" s="1"/>
  <c r="P42" i="248" s="1"/>
  <c r="K24" i="248"/>
  <c r="P23" i="248"/>
  <c r="P29" i="248" s="1"/>
  <c r="P35" i="248" s="1"/>
  <c r="P41" i="248" s="1"/>
  <c r="K23" i="248"/>
  <c r="A23" i="248"/>
  <c r="K22" i="248"/>
  <c r="J21" i="248"/>
  <c r="I21" i="248"/>
  <c r="H21" i="248"/>
  <c r="G21" i="248"/>
  <c r="F21" i="248"/>
  <c r="E21" i="248"/>
  <c r="D21" i="248"/>
  <c r="C21" i="248"/>
  <c r="B21" i="248"/>
  <c r="K20" i="248"/>
  <c r="J20" i="248"/>
  <c r="J25" i="248" s="1"/>
  <c r="I20" i="248"/>
  <c r="I25" i="248" s="1"/>
  <c r="H20" i="248"/>
  <c r="G20" i="248"/>
  <c r="G25" i="248" s="1"/>
  <c r="F20" i="248"/>
  <c r="F25" i="248" s="1"/>
  <c r="F26" i="248" s="1"/>
  <c r="E20" i="248"/>
  <c r="E25" i="248" s="1"/>
  <c r="D20" i="248"/>
  <c r="C20" i="248"/>
  <c r="B20" i="248"/>
  <c r="B25" i="248" s="1"/>
  <c r="B26" i="248" s="1"/>
  <c r="K19" i="248"/>
  <c r="J18" i="248"/>
  <c r="I18" i="248"/>
  <c r="H18" i="248"/>
  <c r="G18" i="248"/>
  <c r="F18" i="248"/>
  <c r="E18" i="248"/>
  <c r="D18" i="248"/>
  <c r="C18" i="248"/>
  <c r="B18" i="248"/>
  <c r="A14" i="248"/>
  <c r="P16" i="248" s="1"/>
  <c r="A13" i="248"/>
  <c r="P15" i="248" s="1"/>
  <c r="P12" i="248"/>
  <c r="A12" i="248"/>
  <c r="A22" i="248" s="1"/>
  <c r="A11" i="248"/>
  <c r="A21" i="248" s="1"/>
  <c r="P10" i="248"/>
  <c r="A10" i="248"/>
  <c r="A20" i="248" s="1"/>
  <c r="A9" i="248"/>
  <c r="P11" i="248" s="1"/>
  <c r="Q8" i="248"/>
  <c r="G8" i="248"/>
  <c r="V10" i="248" s="1"/>
  <c r="F8" i="248"/>
  <c r="U10" i="248" s="1"/>
  <c r="E8" i="248"/>
  <c r="T10" i="248" s="1"/>
  <c r="D8" i="248"/>
  <c r="S10" i="248" s="1"/>
  <c r="C8" i="248"/>
  <c r="R10" i="248" s="1"/>
  <c r="B8" i="248"/>
  <c r="Q10" i="248" s="1"/>
  <c r="A4" i="248"/>
  <c r="Q3" i="248"/>
  <c r="G1" i="248"/>
  <c r="B38" i="247"/>
  <c r="L31" i="247" s="1"/>
  <c r="L37" i="247"/>
  <c r="K37" i="247"/>
  <c r="J37" i="247"/>
  <c r="I37" i="247"/>
  <c r="H37" i="247"/>
  <c r="G37" i="247"/>
  <c r="F37" i="247"/>
  <c r="E37" i="247"/>
  <c r="D37" i="247"/>
  <c r="C37" i="247"/>
  <c r="B37" i="247"/>
  <c r="L35" i="247"/>
  <c r="K35" i="247"/>
  <c r="J35" i="247"/>
  <c r="I35" i="247"/>
  <c r="H35" i="247"/>
  <c r="G35" i="247"/>
  <c r="F35" i="247"/>
  <c r="E35" i="247"/>
  <c r="D35" i="247"/>
  <c r="C35" i="247"/>
  <c r="B35" i="247"/>
  <c r="L34" i="247"/>
  <c r="K34" i="247"/>
  <c r="J34" i="247"/>
  <c r="I34" i="247"/>
  <c r="H34" i="247"/>
  <c r="G34" i="247"/>
  <c r="F34" i="247"/>
  <c r="E34" i="247"/>
  <c r="D34" i="247"/>
  <c r="B34" i="247"/>
  <c r="L32" i="247"/>
  <c r="K32" i="247"/>
  <c r="J32" i="247"/>
  <c r="I32" i="247"/>
  <c r="H32" i="247"/>
  <c r="G32" i="247"/>
  <c r="F32" i="247"/>
  <c r="E32" i="247"/>
  <c r="D32" i="247"/>
  <c r="C32" i="247"/>
  <c r="B32" i="247"/>
  <c r="K31" i="247"/>
  <c r="I31" i="247"/>
  <c r="H31" i="247"/>
  <c r="G31" i="247"/>
  <c r="F31" i="247"/>
  <c r="E31" i="247"/>
  <c r="D31" i="247"/>
  <c r="C31" i="247"/>
  <c r="B31" i="247"/>
  <c r="L29" i="247"/>
  <c r="K29" i="247"/>
  <c r="J29" i="247"/>
  <c r="I29" i="247"/>
  <c r="H29" i="247"/>
  <c r="G29" i="247"/>
  <c r="F29" i="247"/>
  <c r="E29" i="247"/>
  <c r="D29" i="247"/>
  <c r="C29" i="247"/>
  <c r="B29" i="247"/>
  <c r="P28" i="247"/>
  <c r="P34" i="247" s="1"/>
  <c r="P40" i="247" s="1"/>
  <c r="P27" i="247"/>
  <c r="P33" i="247" s="1"/>
  <c r="P39" i="247" s="1"/>
  <c r="P26" i="247"/>
  <c r="P32" i="247" s="1"/>
  <c r="P38" i="247" s="1"/>
  <c r="P44" i="247" s="1"/>
  <c r="P25" i="247"/>
  <c r="P31" i="247" s="1"/>
  <c r="P37" i="247" s="1"/>
  <c r="P43" i="247" s="1"/>
  <c r="D25" i="247"/>
  <c r="D26" i="247" s="1"/>
  <c r="C25" i="247"/>
  <c r="C26" i="247" s="1"/>
  <c r="P24" i="247"/>
  <c r="P30" i="247" s="1"/>
  <c r="P36" i="247" s="1"/>
  <c r="P42" i="247" s="1"/>
  <c r="K24" i="247"/>
  <c r="P23" i="247"/>
  <c r="P29" i="247" s="1"/>
  <c r="P35" i="247" s="1"/>
  <c r="P41" i="247" s="1"/>
  <c r="K23" i="247"/>
  <c r="A23" i="247"/>
  <c r="K22" i="247"/>
  <c r="J21" i="247"/>
  <c r="I21" i="247"/>
  <c r="H21" i="247"/>
  <c r="G21" i="247"/>
  <c r="F21" i="247"/>
  <c r="E21" i="247"/>
  <c r="D21" i="247"/>
  <c r="C21" i="247"/>
  <c r="B21" i="247"/>
  <c r="J20" i="247"/>
  <c r="J25" i="247" s="1"/>
  <c r="I20" i="247"/>
  <c r="I25" i="247" s="1"/>
  <c r="H20" i="247"/>
  <c r="H25" i="247" s="1"/>
  <c r="H26" i="247" s="1"/>
  <c r="G20" i="247"/>
  <c r="G25" i="247" s="1"/>
  <c r="F20" i="247"/>
  <c r="E20" i="247"/>
  <c r="E25" i="247" s="1"/>
  <c r="D20" i="247"/>
  <c r="C20" i="247"/>
  <c r="B20" i="247"/>
  <c r="B25" i="247" s="1"/>
  <c r="B26" i="247" s="1"/>
  <c r="K19" i="247"/>
  <c r="J18" i="247"/>
  <c r="I18" i="247"/>
  <c r="H18" i="247"/>
  <c r="G18" i="247"/>
  <c r="F18" i="247"/>
  <c r="E18" i="247"/>
  <c r="D18" i="247"/>
  <c r="C18" i="247"/>
  <c r="B18" i="247"/>
  <c r="A14" i="247"/>
  <c r="P16" i="247" s="1"/>
  <c r="A13" i="247"/>
  <c r="P15" i="247" s="1"/>
  <c r="P12" i="247"/>
  <c r="A12" i="247"/>
  <c r="A22" i="247" s="1"/>
  <c r="A11" i="247"/>
  <c r="A21" i="247" s="1"/>
  <c r="P10" i="247"/>
  <c r="A10" i="247"/>
  <c r="A20" i="247" s="1"/>
  <c r="A9" i="247"/>
  <c r="P11" i="247" s="1"/>
  <c r="Q8" i="247"/>
  <c r="G8" i="247"/>
  <c r="V10" i="247" s="1"/>
  <c r="F8" i="247"/>
  <c r="U10" i="247" s="1"/>
  <c r="E8" i="247"/>
  <c r="T10" i="247" s="1"/>
  <c r="D8" i="247"/>
  <c r="S10" i="247" s="1"/>
  <c r="C8" i="247"/>
  <c r="R10" i="247" s="1"/>
  <c r="B8" i="247"/>
  <c r="Q10" i="247" s="1"/>
  <c r="A4" i="247"/>
  <c r="Q3" i="247"/>
  <c r="G1" i="247"/>
  <c r="E390" i="246"/>
  <c r="E389" i="246"/>
  <c r="E388" i="246"/>
  <c r="E387" i="246"/>
  <c r="E386" i="246"/>
  <c r="E385" i="246"/>
  <c r="E384" i="246"/>
  <c r="E383" i="246"/>
  <c r="E382" i="246"/>
  <c r="E381" i="246"/>
  <c r="E380" i="246"/>
  <c r="E379" i="246"/>
  <c r="E378" i="246"/>
  <c r="A374" i="246"/>
  <c r="A371" i="246"/>
  <c r="E367" i="246"/>
  <c r="E366" i="246"/>
  <c r="E365" i="246"/>
  <c r="E364" i="246"/>
  <c r="E363" i="246"/>
  <c r="E362" i="246"/>
  <c r="E361" i="246"/>
  <c r="E360" i="246"/>
  <c r="E359" i="246"/>
  <c r="E358" i="246"/>
  <c r="E357" i="246"/>
  <c r="E356" i="246"/>
  <c r="E355" i="246"/>
  <c r="E354" i="246"/>
  <c r="E353" i="246"/>
  <c r="E352" i="246"/>
  <c r="E351" i="246"/>
  <c r="E368" i="246" s="1"/>
  <c r="A347" i="246"/>
  <c r="E339" i="246"/>
  <c r="E338" i="246"/>
  <c r="E337" i="246"/>
  <c r="E336" i="246"/>
  <c r="E335" i="246"/>
  <c r="E334" i="246"/>
  <c r="E333" i="246"/>
  <c r="E332" i="246"/>
  <c r="E331" i="246"/>
  <c r="E330" i="246"/>
  <c r="E329" i="246"/>
  <c r="E328" i="246"/>
  <c r="E327" i="246"/>
  <c r="E340" i="246" s="1"/>
  <c r="A323" i="246"/>
  <c r="A320" i="246"/>
  <c r="E316" i="246"/>
  <c r="E315" i="246"/>
  <c r="E314" i="246"/>
  <c r="E313" i="246"/>
  <c r="E312" i="246"/>
  <c r="E311" i="246"/>
  <c r="E310" i="246"/>
  <c r="E309" i="246"/>
  <c r="E308" i="246"/>
  <c r="E307" i="246"/>
  <c r="E306" i="246"/>
  <c r="E305" i="246"/>
  <c r="E304" i="246"/>
  <c r="E303" i="246"/>
  <c r="E302" i="246"/>
  <c r="E301" i="246"/>
  <c r="E300" i="246"/>
  <c r="A296" i="246"/>
  <c r="E288" i="246"/>
  <c r="E287" i="246"/>
  <c r="E286" i="246"/>
  <c r="E285" i="246"/>
  <c r="E284" i="246"/>
  <c r="E283" i="246"/>
  <c r="E282" i="246"/>
  <c r="E277" i="246"/>
  <c r="E276" i="246"/>
  <c r="E275" i="246"/>
  <c r="E274" i="246"/>
  <c r="E273" i="246"/>
  <c r="E272" i="246"/>
  <c r="E271" i="246"/>
  <c r="E266" i="246"/>
  <c r="E265" i="246"/>
  <c r="E264" i="246"/>
  <c r="E263" i="246"/>
  <c r="E262" i="246"/>
  <c r="E261" i="246"/>
  <c r="E260" i="246"/>
  <c r="E259" i="246"/>
  <c r="E258" i="246"/>
  <c r="E257" i="246"/>
  <c r="E256" i="246"/>
  <c r="E267" i="246" s="1"/>
  <c r="E255" i="246"/>
  <c r="E254" i="246"/>
  <c r="A250" i="246"/>
  <c r="A247" i="246"/>
  <c r="E243" i="246"/>
  <c r="E242" i="246"/>
  <c r="E241" i="246"/>
  <c r="E240" i="246"/>
  <c r="E239" i="246"/>
  <c r="E238" i="246"/>
  <c r="E237" i="246"/>
  <c r="E236" i="246"/>
  <c r="E235" i="246"/>
  <c r="E234" i="246"/>
  <c r="E233" i="246"/>
  <c r="E232" i="246"/>
  <c r="E231" i="246"/>
  <c r="E230" i="246"/>
  <c r="E229" i="246"/>
  <c r="E228" i="246"/>
  <c r="E227" i="246"/>
  <c r="A223" i="246"/>
  <c r="E215" i="246"/>
  <c r="E214" i="246"/>
  <c r="E213" i="246"/>
  <c r="E212" i="246"/>
  <c r="E211" i="246"/>
  <c r="E210" i="246"/>
  <c r="E209" i="246"/>
  <c r="E204" i="246"/>
  <c r="E203" i="246"/>
  <c r="E202" i="246"/>
  <c r="E201" i="246"/>
  <c r="E200" i="246"/>
  <c r="E199" i="246"/>
  <c r="E198" i="246"/>
  <c r="E193" i="246"/>
  <c r="E192" i="246"/>
  <c r="E191" i="246"/>
  <c r="E190" i="246"/>
  <c r="E189" i="246"/>
  <c r="E188" i="246"/>
  <c r="E187" i="246"/>
  <c r="E186" i="246"/>
  <c r="E185" i="246"/>
  <c r="E184" i="246"/>
  <c r="E183" i="246"/>
  <c r="E182" i="246"/>
  <c r="E181" i="246"/>
  <c r="E194" i="246" s="1"/>
  <c r="A177" i="246"/>
  <c r="A174" i="246"/>
  <c r="E170" i="246"/>
  <c r="E169" i="246"/>
  <c r="E168" i="246"/>
  <c r="E167" i="246"/>
  <c r="E166" i="246"/>
  <c r="E165" i="246"/>
  <c r="E164" i="246"/>
  <c r="E163" i="246"/>
  <c r="E162" i="246"/>
  <c r="E161" i="246"/>
  <c r="E160" i="246"/>
  <c r="E159" i="246"/>
  <c r="E158" i="246"/>
  <c r="E157" i="246"/>
  <c r="E156" i="246"/>
  <c r="E155" i="246"/>
  <c r="E154" i="246"/>
  <c r="A150" i="246"/>
  <c r="E142" i="246"/>
  <c r="E141" i="246"/>
  <c r="E140" i="246"/>
  <c r="E139" i="246"/>
  <c r="E138" i="246"/>
  <c r="E137" i="246"/>
  <c r="E136" i="246"/>
  <c r="E143" i="246" s="1"/>
  <c r="E131" i="246"/>
  <c r="E130" i="246"/>
  <c r="E129" i="246"/>
  <c r="E128" i="246"/>
  <c r="E127" i="246"/>
  <c r="E126" i="246"/>
  <c r="E125" i="246"/>
  <c r="E120" i="246"/>
  <c r="E119" i="246"/>
  <c r="E118" i="246"/>
  <c r="E117" i="246"/>
  <c r="E116" i="246"/>
  <c r="E115" i="246"/>
  <c r="E114" i="246"/>
  <c r="E113" i="246"/>
  <c r="E112" i="246"/>
  <c r="E111" i="246"/>
  <c r="E110" i="246"/>
  <c r="E109" i="246"/>
  <c r="E108" i="246"/>
  <c r="A104" i="246"/>
  <c r="A101" i="246"/>
  <c r="E97" i="246"/>
  <c r="E96" i="246"/>
  <c r="E95" i="246"/>
  <c r="E94" i="246"/>
  <c r="E93" i="246"/>
  <c r="E92" i="246"/>
  <c r="E91" i="246"/>
  <c r="E90" i="246"/>
  <c r="E89" i="246"/>
  <c r="E88" i="246"/>
  <c r="E87" i="246"/>
  <c r="E86" i="246"/>
  <c r="E85" i="246"/>
  <c r="E84" i="246"/>
  <c r="E83" i="246"/>
  <c r="E98" i="246" s="1"/>
  <c r="E82" i="246"/>
  <c r="E81" i="246"/>
  <c r="A77" i="246"/>
  <c r="E69" i="246"/>
  <c r="E68" i="246"/>
  <c r="E67" i="246"/>
  <c r="E66" i="246"/>
  <c r="E65" i="246"/>
  <c r="E70" i="246" s="1"/>
  <c r="E64" i="246"/>
  <c r="E63" i="246"/>
  <c r="E58" i="246"/>
  <c r="E57" i="246"/>
  <c r="E56" i="246"/>
  <c r="E55" i="246"/>
  <c r="E54" i="246"/>
  <c r="E53" i="246"/>
  <c r="E52" i="246"/>
  <c r="E59" i="246" s="1"/>
  <c r="E47" i="246"/>
  <c r="E46" i="246"/>
  <c r="E45" i="246"/>
  <c r="E44" i="246"/>
  <c r="E43" i="246"/>
  <c r="E42" i="246"/>
  <c r="E41" i="246"/>
  <c r="E40" i="246"/>
  <c r="E39" i="246"/>
  <c r="E48" i="246" s="1"/>
  <c r="E38" i="246"/>
  <c r="E37" i="246"/>
  <c r="E36" i="246"/>
  <c r="E35" i="246"/>
  <c r="A31" i="246"/>
  <c r="A28" i="246"/>
  <c r="E24" i="246"/>
  <c r="E23" i="246"/>
  <c r="E22" i="246"/>
  <c r="E21" i="246"/>
  <c r="E20" i="246"/>
  <c r="E19" i="246"/>
  <c r="E18" i="246"/>
  <c r="E17" i="246"/>
  <c r="E16" i="246"/>
  <c r="E15" i="246"/>
  <c r="E14" i="246"/>
  <c r="E13" i="246"/>
  <c r="E12" i="246"/>
  <c r="E11" i="246"/>
  <c r="E10" i="246"/>
  <c r="E9" i="246"/>
  <c r="E8" i="246"/>
  <c r="J7" i="246"/>
  <c r="J6" i="246"/>
  <c r="J5" i="246"/>
  <c r="A4" i="246"/>
  <c r="A1" i="246"/>
  <c r="A74" i="246" s="1"/>
  <c r="A147" i="246" s="1"/>
  <c r="A220" i="246" s="1"/>
  <c r="A293" i="246" s="1"/>
  <c r="A344" i="246" s="1"/>
  <c r="B38" i="245"/>
  <c r="L31" i="245" s="1"/>
  <c r="L37" i="245"/>
  <c r="K37" i="245"/>
  <c r="J37" i="245"/>
  <c r="I37" i="245"/>
  <c r="H37" i="245"/>
  <c r="G37" i="245"/>
  <c r="F37" i="245"/>
  <c r="E37" i="245"/>
  <c r="D37" i="245"/>
  <c r="C37" i="245"/>
  <c r="B37" i="245"/>
  <c r="L35" i="245"/>
  <c r="K35" i="245"/>
  <c r="J35" i="245"/>
  <c r="I35" i="245"/>
  <c r="H35" i="245"/>
  <c r="G35" i="245"/>
  <c r="F35" i="245"/>
  <c r="E35" i="245"/>
  <c r="D35" i="245"/>
  <c r="C35" i="245"/>
  <c r="B35" i="245"/>
  <c r="L34" i="245"/>
  <c r="K34" i="245"/>
  <c r="J34" i="245"/>
  <c r="I34" i="245"/>
  <c r="H34" i="245"/>
  <c r="G34" i="245"/>
  <c r="F34" i="245"/>
  <c r="E34" i="245"/>
  <c r="D34" i="245"/>
  <c r="C34" i="245"/>
  <c r="B34" i="245"/>
  <c r="L32" i="245"/>
  <c r="K32" i="245"/>
  <c r="J32" i="245"/>
  <c r="I32" i="245"/>
  <c r="H32" i="245"/>
  <c r="G32" i="245"/>
  <c r="F32" i="245"/>
  <c r="E32" i="245"/>
  <c r="D32" i="245"/>
  <c r="C32" i="245"/>
  <c r="B32" i="245"/>
  <c r="K31" i="245"/>
  <c r="I31" i="245"/>
  <c r="H31" i="245"/>
  <c r="G31" i="245"/>
  <c r="F31" i="245"/>
  <c r="E31" i="245"/>
  <c r="C31" i="245"/>
  <c r="B31" i="245"/>
  <c r="L29" i="245"/>
  <c r="K29" i="245"/>
  <c r="J29" i="245"/>
  <c r="I29" i="245"/>
  <c r="H29" i="245"/>
  <c r="G29" i="245"/>
  <c r="F29" i="245"/>
  <c r="E29" i="245"/>
  <c r="D29" i="245"/>
  <c r="C29" i="245"/>
  <c r="B29" i="245"/>
  <c r="P28" i="245"/>
  <c r="P34" i="245" s="1"/>
  <c r="P40" i="245" s="1"/>
  <c r="P27" i="245"/>
  <c r="P33" i="245" s="1"/>
  <c r="P39" i="245" s="1"/>
  <c r="P26" i="245"/>
  <c r="P32" i="245" s="1"/>
  <c r="P38" i="245" s="1"/>
  <c r="P44" i="245" s="1"/>
  <c r="P25" i="245"/>
  <c r="P31" i="245" s="1"/>
  <c r="P37" i="245" s="1"/>
  <c r="P43" i="245" s="1"/>
  <c r="G25" i="245"/>
  <c r="C25" i="245"/>
  <c r="C26" i="245" s="1"/>
  <c r="P24" i="245"/>
  <c r="P30" i="245" s="1"/>
  <c r="P36" i="245" s="1"/>
  <c r="P42" i="245" s="1"/>
  <c r="K24" i="245"/>
  <c r="P23" i="245"/>
  <c r="P29" i="245" s="1"/>
  <c r="P35" i="245" s="1"/>
  <c r="P41" i="245" s="1"/>
  <c r="K23" i="245"/>
  <c r="K22" i="245"/>
  <c r="J21" i="245"/>
  <c r="I21" i="245"/>
  <c r="H21" i="245"/>
  <c r="G21" i="245"/>
  <c r="F21" i="245"/>
  <c r="E21" i="245"/>
  <c r="D21" i="245"/>
  <c r="C21" i="245"/>
  <c r="B21" i="245"/>
  <c r="J20" i="245"/>
  <c r="J25" i="245" s="1"/>
  <c r="I20" i="245"/>
  <c r="I25" i="245" s="1"/>
  <c r="H20" i="245"/>
  <c r="H25" i="245" s="1"/>
  <c r="H26" i="245" s="1"/>
  <c r="G20" i="245"/>
  <c r="F20" i="245"/>
  <c r="F25" i="245" s="1"/>
  <c r="F26" i="245" s="1"/>
  <c r="E20" i="245"/>
  <c r="E25" i="245" s="1"/>
  <c r="D20" i="245"/>
  <c r="D25" i="245" s="1"/>
  <c r="D26" i="245" s="1"/>
  <c r="C20" i="245"/>
  <c r="B20" i="245"/>
  <c r="B25" i="245" s="1"/>
  <c r="B26" i="245" s="1"/>
  <c r="K19" i="245"/>
  <c r="J18" i="245"/>
  <c r="I18" i="245"/>
  <c r="H18" i="245"/>
  <c r="G18" i="245"/>
  <c r="F18" i="245"/>
  <c r="E18" i="245"/>
  <c r="D18" i="245"/>
  <c r="C18" i="245"/>
  <c r="B18" i="245"/>
  <c r="A14" i="245"/>
  <c r="P16" i="245" s="1"/>
  <c r="P13" i="245"/>
  <c r="A13" i="245"/>
  <c r="P15" i="245" s="1"/>
  <c r="A12" i="245"/>
  <c r="A22" i="245" s="1"/>
  <c r="A11" i="245"/>
  <c r="A21" i="245" s="1"/>
  <c r="V10" i="245"/>
  <c r="U10" i="245"/>
  <c r="P10" i="245"/>
  <c r="A10" i="245"/>
  <c r="A20" i="245" s="1"/>
  <c r="A9" i="245"/>
  <c r="P11" i="245" s="1"/>
  <c r="Q8" i="245"/>
  <c r="G8" i="245"/>
  <c r="F8" i="245"/>
  <c r="E8" i="245"/>
  <c r="T10" i="245" s="1"/>
  <c r="D8" i="245"/>
  <c r="S10" i="245" s="1"/>
  <c r="C8" i="245"/>
  <c r="R10" i="245" s="1"/>
  <c r="B8" i="245"/>
  <c r="Q10" i="245" s="1"/>
  <c r="A4" i="245"/>
  <c r="Q3" i="245"/>
  <c r="G1" i="245"/>
  <c r="E390" i="244"/>
  <c r="E389" i="244"/>
  <c r="E388" i="244"/>
  <c r="E387" i="244"/>
  <c r="E386" i="244"/>
  <c r="E385" i="244"/>
  <c r="E384" i="244"/>
  <c r="E383" i="244"/>
  <c r="E382" i="244"/>
  <c r="E381" i="244"/>
  <c r="E380" i="244"/>
  <c r="E379" i="244"/>
  <c r="E378" i="244"/>
  <c r="E391" i="244" s="1"/>
  <c r="A374" i="244"/>
  <c r="A371" i="244"/>
  <c r="E367" i="244"/>
  <c r="E366" i="244"/>
  <c r="E365" i="244"/>
  <c r="E364" i="244"/>
  <c r="E363" i="244"/>
  <c r="E362" i="244"/>
  <c r="E361" i="244"/>
  <c r="E360" i="244"/>
  <c r="E359" i="244"/>
  <c r="E358" i="244"/>
  <c r="E357" i="244"/>
  <c r="E356" i="244"/>
  <c r="E355" i="244"/>
  <c r="E354" i="244"/>
  <c r="E353" i="244"/>
  <c r="E352" i="244"/>
  <c r="E351" i="244"/>
  <c r="A347" i="244"/>
  <c r="E339" i="244"/>
  <c r="E338" i="244"/>
  <c r="E337" i="244"/>
  <c r="E336" i="244"/>
  <c r="E335" i="244"/>
  <c r="E334" i="244"/>
  <c r="E333" i="244"/>
  <c r="E332" i="244"/>
  <c r="E331" i="244"/>
  <c r="E330" i="244"/>
  <c r="E329" i="244"/>
  <c r="E328" i="244"/>
  <c r="E327" i="244"/>
  <c r="E340" i="244" s="1"/>
  <c r="A323" i="244"/>
  <c r="A320" i="244"/>
  <c r="E316" i="244"/>
  <c r="E315" i="244"/>
  <c r="E314" i="244"/>
  <c r="E313" i="244"/>
  <c r="E312" i="244"/>
  <c r="E311" i="244"/>
  <c r="E310" i="244"/>
  <c r="E309" i="244"/>
  <c r="E308" i="244"/>
  <c r="E307" i="244"/>
  <c r="E306" i="244"/>
  <c r="E305" i="244"/>
  <c r="E304" i="244"/>
  <c r="E303" i="244"/>
  <c r="E302" i="244"/>
  <c r="E301" i="244"/>
  <c r="E300" i="244"/>
  <c r="A296" i="244"/>
  <c r="E288" i="244"/>
  <c r="E287" i="244"/>
  <c r="E286" i="244"/>
  <c r="E285" i="244"/>
  <c r="E284" i="244"/>
  <c r="E283" i="244"/>
  <c r="E282" i="244"/>
  <c r="E289" i="244" s="1"/>
  <c r="E277" i="244"/>
  <c r="E276" i="244"/>
  <c r="E275" i="244"/>
  <c r="E274" i="244"/>
  <c r="E273" i="244"/>
  <c r="E272" i="244"/>
  <c r="E271" i="244"/>
  <c r="E266" i="244"/>
  <c r="E265" i="244"/>
  <c r="E264" i="244"/>
  <c r="E263" i="244"/>
  <c r="E262" i="244"/>
  <c r="E261" i="244"/>
  <c r="E260" i="244"/>
  <c r="E259" i="244"/>
  <c r="E258" i="244"/>
  <c r="E257" i="244"/>
  <c r="E256" i="244"/>
  <c r="E255" i="244"/>
  <c r="E254" i="244"/>
  <c r="A250" i="244"/>
  <c r="A247" i="244"/>
  <c r="E243" i="244"/>
  <c r="E242" i="244"/>
  <c r="E241" i="244"/>
  <c r="E240" i="244"/>
  <c r="E239" i="244"/>
  <c r="E238" i="244"/>
  <c r="E237" i="244"/>
  <c r="E236" i="244"/>
  <c r="E235" i="244"/>
  <c r="E234" i="244"/>
  <c r="E233" i="244"/>
  <c r="E232" i="244"/>
  <c r="E231" i="244"/>
  <c r="E230" i="244"/>
  <c r="E229" i="244"/>
  <c r="E244" i="244" s="1"/>
  <c r="E228" i="244"/>
  <c r="E227" i="244"/>
  <c r="A223" i="244"/>
  <c r="E215" i="244"/>
  <c r="E214" i="244"/>
  <c r="E213" i="244"/>
  <c r="E212" i="244"/>
  <c r="E211" i="244"/>
  <c r="E216" i="244" s="1"/>
  <c r="E210" i="244"/>
  <c r="E209" i="244"/>
  <c r="E204" i="244"/>
  <c r="E203" i="244"/>
  <c r="E202" i="244"/>
  <c r="E201" i="244"/>
  <c r="E200" i="244"/>
  <c r="E205" i="244" s="1"/>
  <c r="E199" i="244"/>
  <c r="E198" i="244"/>
  <c r="E193" i="244"/>
  <c r="E192" i="244"/>
  <c r="E191" i="244"/>
  <c r="E190" i="244"/>
  <c r="E189" i="244"/>
  <c r="E188" i="244"/>
  <c r="E187" i="244"/>
  <c r="E186" i="244"/>
  <c r="E185" i="244"/>
  <c r="E184" i="244"/>
  <c r="E183" i="244"/>
  <c r="E182" i="244"/>
  <c r="E181" i="244"/>
  <c r="A177" i="244"/>
  <c r="A174" i="244"/>
  <c r="E170" i="244"/>
  <c r="E169" i="244"/>
  <c r="E168" i="244"/>
  <c r="E167" i="244"/>
  <c r="E166" i="244"/>
  <c r="E165" i="244"/>
  <c r="E164" i="244"/>
  <c r="E163" i="244"/>
  <c r="E162" i="244"/>
  <c r="E161" i="244"/>
  <c r="E160" i="244"/>
  <c r="E159" i="244"/>
  <c r="E158" i="244"/>
  <c r="E157" i="244"/>
  <c r="E156" i="244"/>
  <c r="E155" i="244"/>
  <c r="E154" i="244"/>
  <c r="A150" i="244"/>
  <c r="E142" i="244"/>
  <c r="E141" i="244"/>
  <c r="E140" i="244"/>
  <c r="E139" i="244"/>
  <c r="E138" i="244"/>
  <c r="E137" i="244"/>
  <c r="E136" i="244"/>
  <c r="E131" i="244"/>
  <c r="E130" i="244"/>
  <c r="E129" i="244"/>
  <c r="E128" i="244"/>
  <c r="E127" i="244"/>
  <c r="E126" i="244"/>
  <c r="E125" i="244"/>
  <c r="E120" i="244"/>
  <c r="E119" i="244"/>
  <c r="E118" i="244"/>
  <c r="E117" i="244"/>
  <c r="E116" i="244"/>
  <c r="E115" i="244"/>
  <c r="E114" i="244"/>
  <c r="E113" i="244"/>
  <c r="E112" i="244"/>
  <c r="E111" i="244"/>
  <c r="E110" i="244"/>
  <c r="E109" i="244"/>
  <c r="E108" i="244"/>
  <c r="A104" i="244"/>
  <c r="A101" i="244"/>
  <c r="E97" i="244"/>
  <c r="E96" i="244"/>
  <c r="E95" i="244"/>
  <c r="E94" i="244"/>
  <c r="E93" i="244"/>
  <c r="E92" i="244"/>
  <c r="E91" i="244"/>
  <c r="E90" i="244"/>
  <c r="E89" i="244"/>
  <c r="E88" i="244"/>
  <c r="E87" i="244"/>
  <c r="E86" i="244"/>
  <c r="E85" i="244"/>
  <c r="E84" i="244"/>
  <c r="E83" i="244"/>
  <c r="E98" i="244" s="1"/>
  <c r="E82" i="244"/>
  <c r="E81" i="244"/>
  <c r="A77" i="244"/>
  <c r="E69" i="244"/>
  <c r="E68" i="244"/>
  <c r="E67" i="244"/>
  <c r="E66" i="244"/>
  <c r="E65" i="244"/>
  <c r="E64" i="244"/>
  <c r="E63" i="244"/>
  <c r="E58" i="244"/>
  <c r="E57" i="244"/>
  <c r="E56" i="244"/>
  <c r="E55" i="244"/>
  <c r="E54" i="244"/>
  <c r="E53" i="244"/>
  <c r="E52" i="244"/>
  <c r="E47" i="244"/>
  <c r="E46" i="244"/>
  <c r="E45" i="244"/>
  <c r="E44" i="244"/>
  <c r="E43" i="244"/>
  <c r="E42" i="244"/>
  <c r="E41" i="244"/>
  <c r="E40" i="244"/>
  <c r="E39" i="244"/>
  <c r="E38" i="244"/>
  <c r="E37" i="244"/>
  <c r="E36" i="244"/>
  <c r="E35" i="244"/>
  <c r="A31" i="244"/>
  <c r="A28" i="244"/>
  <c r="E24" i="244"/>
  <c r="E23" i="244"/>
  <c r="E22" i="244"/>
  <c r="E21" i="244"/>
  <c r="E20" i="244"/>
  <c r="E19" i="244"/>
  <c r="E18" i="244"/>
  <c r="E17" i="244"/>
  <c r="E16" i="244"/>
  <c r="E15" i="244"/>
  <c r="E14" i="244"/>
  <c r="E13" i="244"/>
  <c r="E12" i="244"/>
  <c r="E11" i="244"/>
  <c r="E10" i="244"/>
  <c r="E9" i="244"/>
  <c r="E8" i="244"/>
  <c r="J7" i="244"/>
  <c r="J6" i="244"/>
  <c r="J5" i="244"/>
  <c r="A4" i="244"/>
  <c r="A1" i="244"/>
  <c r="A74" i="244" s="1"/>
  <c r="A147" i="244" s="1"/>
  <c r="A220" i="244" s="1"/>
  <c r="A293" i="244" s="1"/>
  <c r="A344" i="244" s="1"/>
  <c r="P23" i="213"/>
  <c r="P24" i="213"/>
  <c r="P25" i="213"/>
  <c r="P31" i="213" s="1"/>
  <c r="P37" i="213" s="1"/>
  <c r="P43" i="213" s="1"/>
  <c r="P26" i="213"/>
  <c r="P32" i="213" s="1"/>
  <c r="P38" i="213" s="1"/>
  <c r="P44" i="213" s="1"/>
  <c r="P27" i="213"/>
  <c r="P33" i="213" s="1"/>
  <c r="P39" i="213" s="1"/>
  <c r="P28" i="213"/>
  <c r="P34" i="213" s="1"/>
  <c r="P40" i="213" s="1"/>
  <c r="P29" i="213"/>
  <c r="P30" i="213"/>
  <c r="P36" i="213" s="1"/>
  <c r="P42" i="213" s="1"/>
  <c r="P35" i="213"/>
  <c r="P41" i="213" s="1"/>
  <c r="A2" i="258"/>
  <c r="A2" i="252"/>
  <c r="G2" i="253"/>
  <c r="Q4" i="257"/>
  <c r="Q4" i="250"/>
  <c r="A2" i="249"/>
  <c r="Q4" i="259"/>
  <c r="Q4" i="251"/>
  <c r="G2" i="257"/>
  <c r="A2" i="254"/>
  <c r="G2" i="247"/>
  <c r="G2" i="251"/>
  <c r="Q4" i="253"/>
  <c r="A2" i="260"/>
  <c r="Q4" i="247"/>
  <c r="J19" i="24"/>
  <c r="A2" i="246"/>
  <c r="A2" i="244"/>
  <c r="Q4" i="248"/>
  <c r="G2" i="259"/>
  <c r="G2" i="248"/>
  <c r="G2" i="250"/>
  <c r="Q4" i="245"/>
  <c r="Q4" i="255"/>
  <c r="G2" i="245"/>
  <c r="A2" i="256"/>
  <c r="G2" i="255"/>
  <c r="C34" i="247" l="1"/>
  <c r="F25" i="247"/>
  <c r="F26" i="247" s="1"/>
  <c r="C34" i="248"/>
  <c r="E25" i="250"/>
  <c r="I25" i="255"/>
  <c r="C34" i="257"/>
  <c r="L31" i="259"/>
  <c r="E368" i="260"/>
  <c r="E374" i="260" s="1"/>
  <c r="E340" i="260"/>
  <c r="E317" i="260"/>
  <c r="E289" i="260"/>
  <c r="E267" i="260"/>
  <c r="E244" i="260"/>
  <c r="E247" i="260" s="1"/>
  <c r="E216" i="260"/>
  <c r="E205" i="260"/>
  <c r="E194" i="260"/>
  <c r="E171" i="260"/>
  <c r="E177" i="260" s="1"/>
  <c r="E132" i="260"/>
  <c r="E98" i="260"/>
  <c r="E70" i="260"/>
  <c r="E48" i="260"/>
  <c r="E25" i="260"/>
  <c r="G25" i="260" s="1"/>
  <c r="E391" i="258"/>
  <c r="E368" i="258"/>
  <c r="E340" i="258"/>
  <c r="E317" i="258"/>
  <c r="E323" i="258" s="1"/>
  <c r="E289" i="258"/>
  <c r="E278" i="258"/>
  <c r="E267" i="258"/>
  <c r="E244" i="258"/>
  <c r="E216" i="258"/>
  <c r="E205" i="258"/>
  <c r="E171" i="258"/>
  <c r="E143" i="258"/>
  <c r="E132" i="258"/>
  <c r="E98" i="258"/>
  <c r="E104" i="258" s="1"/>
  <c r="E59" i="258"/>
  <c r="E48" i="258"/>
  <c r="E25" i="258"/>
  <c r="G25" i="258" s="1"/>
  <c r="E391" i="256"/>
  <c r="E368" i="256"/>
  <c r="E340" i="256"/>
  <c r="E317" i="256"/>
  <c r="E267" i="256"/>
  <c r="E244" i="256"/>
  <c r="E250" i="256" s="1"/>
  <c r="E171" i="256"/>
  <c r="E177" i="256" s="1"/>
  <c r="E143" i="256"/>
  <c r="E121" i="256"/>
  <c r="E70" i="256"/>
  <c r="E59" i="256"/>
  <c r="E48" i="256"/>
  <c r="E25" i="256"/>
  <c r="E31" i="256" s="1"/>
  <c r="E391" i="254"/>
  <c r="E368" i="254"/>
  <c r="E374" i="254" s="1"/>
  <c r="E340" i="254"/>
  <c r="E317" i="254"/>
  <c r="E289" i="254"/>
  <c r="E267" i="254"/>
  <c r="E216" i="254"/>
  <c r="E205" i="254"/>
  <c r="E171" i="254"/>
  <c r="E132" i="254"/>
  <c r="E121" i="254"/>
  <c r="E98" i="254"/>
  <c r="E59" i="254"/>
  <c r="E25" i="254"/>
  <c r="G25" i="254" s="1"/>
  <c r="E391" i="252"/>
  <c r="E340" i="252"/>
  <c r="E317" i="252"/>
  <c r="E267" i="252"/>
  <c r="E205" i="252"/>
  <c r="E194" i="252"/>
  <c r="E143" i="252"/>
  <c r="E132" i="252"/>
  <c r="E98" i="252"/>
  <c r="E59" i="252"/>
  <c r="E48" i="252"/>
  <c r="E25" i="252"/>
  <c r="E28" i="252" s="1"/>
  <c r="G28" i="252" s="1"/>
  <c r="E391" i="249"/>
  <c r="E368" i="249"/>
  <c r="E317" i="249"/>
  <c r="E289" i="249"/>
  <c r="E278" i="249"/>
  <c r="E267" i="249"/>
  <c r="E244" i="249"/>
  <c r="E216" i="249"/>
  <c r="E205" i="249"/>
  <c r="E194" i="249"/>
  <c r="E171" i="249"/>
  <c r="E143" i="249"/>
  <c r="E121" i="249"/>
  <c r="E98" i="249"/>
  <c r="E101" i="249" s="1"/>
  <c r="E391" i="246"/>
  <c r="E317" i="246"/>
  <c r="E278" i="246"/>
  <c r="E244" i="246"/>
  <c r="E216" i="246"/>
  <c r="E205" i="246"/>
  <c r="E171" i="246"/>
  <c r="E174" i="246" s="1"/>
  <c r="E132" i="246"/>
  <c r="E121" i="246"/>
  <c r="E25" i="246"/>
  <c r="G25" i="246" s="1"/>
  <c r="E368" i="244"/>
  <c r="E317" i="244"/>
  <c r="E278" i="244"/>
  <c r="E267" i="244"/>
  <c r="E194" i="244"/>
  <c r="E171" i="244"/>
  <c r="E177" i="244" s="1"/>
  <c r="E143" i="244"/>
  <c r="E132" i="244"/>
  <c r="E121" i="244"/>
  <c r="E70" i="244"/>
  <c r="E59" i="244"/>
  <c r="G25" i="257"/>
  <c r="A75" i="260"/>
  <c r="A148" i="260" s="1"/>
  <c r="A221" i="260" s="1"/>
  <c r="A294" i="260" s="1"/>
  <c r="A345" i="260" s="1"/>
  <c r="E323" i="260"/>
  <c r="E320" i="260"/>
  <c r="E174" i="260"/>
  <c r="E371" i="260"/>
  <c r="E28" i="260"/>
  <c r="E101" i="260"/>
  <c r="E145" i="260" s="1"/>
  <c r="E104" i="260"/>
  <c r="Q6" i="259"/>
  <c r="Q5" i="259"/>
  <c r="A19" i="259"/>
  <c r="P13" i="259"/>
  <c r="K20" i="259"/>
  <c r="K25" i="259" s="1"/>
  <c r="K21" i="259"/>
  <c r="A24" i="259"/>
  <c r="P14" i="259"/>
  <c r="A75" i="258"/>
  <c r="A148" i="258" s="1"/>
  <c r="A221" i="258" s="1"/>
  <c r="A294" i="258" s="1"/>
  <c r="A345" i="258" s="1"/>
  <c r="E31" i="258"/>
  <c r="E371" i="258"/>
  <c r="E393" i="258" s="1"/>
  <c r="E374" i="258"/>
  <c r="E101" i="258"/>
  <c r="E177" i="258"/>
  <c r="E174" i="258"/>
  <c r="E247" i="258"/>
  <c r="E250" i="258"/>
  <c r="Q6" i="257"/>
  <c r="Q5" i="257"/>
  <c r="A19" i="257"/>
  <c r="P13" i="257"/>
  <c r="J31" i="257"/>
  <c r="K20" i="257"/>
  <c r="K21" i="257"/>
  <c r="A24" i="257"/>
  <c r="L31" i="257"/>
  <c r="P14" i="257"/>
  <c r="A75" i="256"/>
  <c r="A148" i="256" s="1"/>
  <c r="A221" i="256" s="1"/>
  <c r="A294" i="256" s="1"/>
  <c r="A345" i="256" s="1"/>
  <c r="G25" i="256"/>
  <c r="E28" i="256"/>
  <c r="G28" i="256" s="1"/>
  <c r="E371" i="256"/>
  <c r="E374" i="256"/>
  <c r="E323" i="256"/>
  <c r="E320" i="256"/>
  <c r="E247" i="256"/>
  <c r="E101" i="256"/>
  <c r="E104" i="256"/>
  <c r="Q6" i="255"/>
  <c r="Q5" i="255"/>
  <c r="A19" i="255"/>
  <c r="P13" i="255"/>
  <c r="J31" i="255"/>
  <c r="K20" i="255"/>
  <c r="K25" i="255" s="1"/>
  <c r="K21" i="255"/>
  <c r="A24" i="255"/>
  <c r="L31" i="255"/>
  <c r="P14" i="255"/>
  <c r="A75" i="254"/>
  <c r="A148" i="254" s="1"/>
  <c r="A221" i="254" s="1"/>
  <c r="A294" i="254" s="1"/>
  <c r="A345" i="254" s="1"/>
  <c r="E323" i="254"/>
  <c r="E320" i="254"/>
  <c r="E177" i="254"/>
  <c r="E174" i="254"/>
  <c r="E371" i="254"/>
  <c r="E31" i="254"/>
  <c r="E28" i="254"/>
  <c r="E247" i="254"/>
  <c r="E250" i="254"/>
  <c r="E101" i="254"/>
  <c r="E104" i="254"/>
  <c r="Q6" i="253"/>
  <c r="Q5" i="253"/>
  <c r="P12" i="253"/>
  <c r="A23" i="253"/>
  <c r="A19" i="253"/>
  <c r="P13" i="253"/>
  <c r="J31" i="253"/>
  <c r="K21" i="253"/>
  <c r="A24" i="253"/>
  <c r="L31" i="253"/>
  <c r="P14" i="253"/>
  <c r="F31" i="251"/>
  <c r="E216" i="252"/>
  <c r="A75" i="252"/>
  <c r="A148" i="252" s="1"/>
  <c r="A221" i="252" s="1"/>
  <c r="A294" i="252" s="1"/>
  <c r="A345" i="252" s="1"/>
  <c r="E177" i="252"/>
  <c r="E174" i="252"/>
  <c r="E371" i="252"/>
  <c r="E374" i="252"/>
  <c r="E323" i="252"/>
  <c r="E320" i="252"/>
  <c r="E101" i="252"/>
  <c r="E104" i="252"/>
  <c r="E291" i="252"/>
  <c r="E247" i="252"/>
  <c r="E250" i="252"/>
  <c r="G25" i="252"/>
  <c r="E31" i="252"/>
  <c r="Q6" i="251"/>
  <c r="Q5" i="251"/>
  <c r="G31" i="251"/>
  <c r="C34" i="251"/>
  <c r="A19" i="251"/>
  <c r="P13" i="251"/>
  <c r="J31" i="251"/>
  <c r="K21" i="251"/>
  <c r="A24" i="251"/>
  <c r="L31" i="251"/>
  <c r="P14" i="251"/>
  <c r="E132" i="249"/>
  <c r="Q6" i="250"/>
  <c r="Q5" i="250"/>
  <c r="K25" i="250"/>
  <c r="L24" i="250"/>
  <c r="A19" i="250"/>
  <c r="P13" i="250"/>
  <c r="J31" i="250"/>
  <c r="K21" i="250"/>
  <c r="A24" i="250"/>
  <c r="L31" i="250"/>
  <c r="P14" i="250"/>
  <c r="A75" i="249"/>
  <c r="A148" i="249" s="1"/>
  <c r="A221" i="249" s="1"/>
  <c r="A294" i="249" s="1"/>
  <c r="A345" i="249" s="1"/>
  <c r="G25" i="249"/>
  <c r="E31" i="249"/>
  <c r="E28" i="249"/>
  <c r="E72" i="249" s="1"/>
  <c r="E371" i="249"/>
  <c r="E374" i="249"/>
  <c r="E393" i="249" s="1"/>
  <c r="E323" i="249"/>
  <c r="E320" i="249"/>
  <c r="E177" i="249"/>
  <c r="E174" i="249"/>
  <c r="E247" i="249"/>
  <c r="E250" i="249"/>
  <c r="E289" i="246"/>
  <c r="Q6" i="248"/>
  <c r="Q5" i="248"/>
  <c r="A19" i="248"/>
  <c r="P13" i="248"/>
  <c r="J31" i="248"/>
  <c r="K21" i="248"/>
  <c r="K25" i="248" s="1"/>
  <c r="L24" i="248" s="1"/>
  <c r="A24" i="248"/>
  <c r="L31" i="248"/>
  <c r="P14" i="248"/>
  <c r="Q6" i="247"/>
  <c r="Q5" i="247"/>
  <c r="A19" i="247"/>
  <c r="P13" i="247"/>
  <c r="J31" i="247"/>
  <c r="K20" i="247"/>
  <c r="K21" i="247"/>
  <c r="A24" i="247"/>
  <c r="P14" i="247"/>
  <c r="A75" i="246"/>
  <c r="A148" i="246" s="1"/>
  <c r="A221" i="246" s="1"/>
  <c r="A294" i="246" s="1"/>
  <c r="A345" i="246" s="1"/>
  <c r="E101" i="246"/>
  <c r="E104" i="246"/>
  <c r="E371" i="246"/>
  <c r="E374" i="246"/>
  <c r="E323" i="246"/>
  <c r="E320" i="246"/>
  <c r="E177" i="246"/>
  <c r="E247" i="246"/>
  <c r="E250" i="246"/>
  <c r="J31" i="245"/>
  <c r="D31" i="245"/>
  <c r="E48" i="244"/>
  <c r="E25" i="244"/>
  <c r="E31" i="244" s="1"/>
  <c r="Q6" i="245"/>
  <c r="Q5" i="245"/>
  <c r="P12" i="245"/>
  <c r="A23" i="245"/>
  <c r="A19" i="245"/>
  <c r="K20" i="245"/>
  <c r="K21" i="245"/>
  <c r="A24" i="245"/>
  <c r="P14" i="245"/>
  <c r="A75" i="244"/>
  <c r="A148" i="244" s="1"/>
  <c r="A221" i="244" s="1"/>
  <c r="A294" i="244" s="1"/>
  <c r="A345" i="244" s="1"/>
  <c r="E101" i="244"/>
  <c r="E104" i="244"/>
  <c r="E371" i="244"/>
  <c r="E374" i="244"/>
  <c r="E323" i="244"/>
  <c r="E342" i="244" s="1"/>
  <c r="E320" i="244"/>
  <c r="E247" i="244"/>
  <c r="E250" i="244"/>
  <c r="B38" i="243"/>
  <c r="L31" i="243" s="1"/>
  <c r="L37" i="243"/>
  <c r="K37" i="243"/>
  <c r="J37" i="243"/>
  <c r="I37" i="243"/>
  <c r="H37" i="243"/>
  <c r="G37" i="243"/>
  <c r="F37" i="243"/>
  <c r="E37" i="243"/>
  <c r="D37" i="243"/>
  <c r="C37" i="243"/>
  <c r="B37" i="243"/>
  <c r="L35" i="243"/>
  <c r="K35" i="243"/>
  <c r="J35" i="243"/>
  <c r="I35" i="243"/>
  <c r="H35" i="243"/>
  <c r="G35" i="243"/>
  <c r="F35" i="243"/>
  <c r="E35" i="243"/>
  <c r="D35" i="243"/>
  <c r="C35" i="243"/>
  <c r="B35" i="243"/>
  <c r="L34" i="243"/>
  <c r="K34" i="243"/>
  <c r="J34" i="243"/>
  <c r="I34" i="243"/>
  <c r="H34" i="243"/>
  <c r="G34" i="243"/>
  <c r="F34" i="243"/>
  <c r="E34" i="243"/>
  <c r="D34" i="243"/>
  <c r="C34" i="243"/>
  <c r="B34" i="243"/>
  <c r="L32" i="243"/>
  <c r="K32" i="243"/>
  <c r="J32" i="243"/>
  <c r="I32" i="243"/>
  <c r="H32" i="243"/>
  <c r="G32" i="243"/>
  <c r="F32" i="243"/>
  <c r="E32" i="243"/>
  <c r="D32" i="243"/>
  <c r="C32" i="243"/>
  <c r="B32" i="243"/>
  <c r="K31" i="243"/>
  <c r="I31" i="243"/>
  <c r="H31" i="243"/>
  <c r="G31" i="243"/>
  <c r="F31" i="243"/>
  <c r="E31" i="243"/>
  <c r="D31" i="243"/>
  <c r="C31" i="243"/>
  <c r="B31" i="243"/>
  <c r="L29" i="243"/>
  <c r="K29" i="243"/>
  <c r="J29" i="243"/>
  <c r="I29" i="243"/>
  <c r="H29" i="243"/>
  <c r="G29" i="243"/>
  <c r="F29" i="243"/>
  <c r="E29" i="243"/>
  <c r="D29" i="243"/>
  <c r="C29" i="243"/>
  <c r="B29" i="243"/>
  <c r="P28" i="243"/>
  <c r="P34" i="243" s="1"/>
  <c r="P40" i="243" s="1"/>
  <c r="P27" i="243"/>
  <c r="P33" i="243" s="1"/>
  <c r="P39" i="243" s="1"/>
  <c r="P26" i="243"/>
  <c r="P32" i="243" s="1"/>
  <c r="P38" i="243" s="1"/>
  <c r="P44" i="243" s="1"/>
  <c r="P25" i="243"/>
  <c r="P31" i="243" s="1"/>
  <c r="P37" i="243" s="1"/>
  <c r="P43" i="243" s="1"/>
  <c r="C25" i="243"/>
  <c r="P24" i="243"/>
  <c r="P30" i="243" s="1"/>
  <c r="P36" i="243" s="1"/>
  <c r="P42" i="243" s="1"/>
  <c r="K24" i="243"/>
  <c r="P23" i="243"/>
  <c r="P29" i="243" s="1"/>
  <c r="P35" i="243" s="1"/>
  <c r="P41" i="243" s="1"/>
  <c r="K23" i="243"/>
  <c r="A23" i="243"/>
  <c r="K22" i="243"/>
  <c r="J21" i="243"/>
  <c r="I21" i="243"/>
  <c r="H21" i="243"/>
  <c r="G21" i="243"/>
  <c r="F21" i="243"/>
  <c r="E21" i="243"/>
  <c r="D21" i="243"/>
  <c r="C21" i="243"/>
  <c r="B21" i="243"/>
  <c r="J20" i="243"/>
  <c r="J25" i="243" s="1"/>
  <c r="I20" i="243"/>
  <c r="I25" i="243" s="1"/>
  <c r="H20" i="243"/>
  <c r="H25" i="243" s="1"/>
  <c r="H26" i="243" s="1"/>
  <c r="G20" i="243"/>
  <c r="G25" i="243" s="1"/>
  <c r="F20" i="243"/>
  <c r="F25" i="243" s="1"/>
  <c r="F26" i="243" s="1"/>
  <c r="E20" i="243"/>
  <c r="D20" i="243"/>
  <c r="D25" i="243" s="1"/>
  <c r="C20" i="243"/>
  <c r="B20" i="243"/>
  <c r="B25" i="243" s="1"/>
  <c r="K19" i="243"/>
  <c r="J18" i="243"/>
  <c r="I18" i="243"/>
  <c r="H18" i="243"/>
  <c r="G18" i="243"/>
  <c r="F18" i="243"/>
  <c r="E18" i="243"/>
  <c r="D18" i="243"/>
  <c r="C18" i="243"/>
  <c r="B18" i="243"/>
  <c r="A14" i="243"/>
  <c r="P16" i="243" s="1"/>
  <c r="A13" i="243"/>
  <c r="P15" i="243" s="1"/>
  <c r="P12" i="243"/>
  <c r="A12" i="243"/>
  <c r="A22" i="243" s="1"/>
  <c r="P11" i="243"/>
  <c r="A11" i="243"/>
  <c r="A21" i="243" s="1"/>
  <c r="P10" i="243"/>
  <c r="A10" i="243"/>
  <c r="A20" i="243" s="1"/>
  <c r="A9" i="243"/>
  <c r="A19" i="243" s="1"/>
  <c r="Q8" i="243"/>
  <c r="G8" i="243"/>
  <c r="V10" i="243" s="1"/>
  <c r="F8" i="243"/>
  <c r="U10" i="243" s="1"/>
  <c r="E8" i="243"/>
  <c r="T10" i="243" s="1"/>
  <c r="D8" i="243"/>
  <c r="S10" i="243" s="1"/>
  <c r="C8" i="243"/>
  <c r="R10" i="243" s="1"/>
  <c r="B8" i="243"/>
  <c r="Q10" i="243" s="1"/>
  <c r="A4" i="243"/>
  <c r="Q3" i="243"/>
  <c r="G1" i="243"/>
  <c r="B38" i="242"/>
  <c r="L31" i="242" s="1"/>
  <c r="L37" i="242"/>
  <c r="K37" i="242"/>
  <c r="J37" i="242"/>
  <c r="I37" i="242"/>
  <c r="H37" i="242"/>
  <c r="G37" i="242"/>
  <c r="F37" i="242"/>
  <c r="E37" i="242"/>
  <c r="D37" i="242"/>
  <c r="C37" i="242"/>
  <c r="B37" i="242"/>
  <c r="L35" i="242"/>
  <c r="K35" i="242"/>
  <c r="J35" i="242"/>
  <c r="I35" i="242"/>
  <c r="H35" i="242"/>
  <c r="G35" i="242"/>
  <c r="F35" i="242"/>
  <c r="E35" i="242"/>
  <c r="D35" i="242"/>
  <c r="C35" i="242"/>
  <c r="B35" i="242"/>
  <c r="L34" i="242"/>
  <c r="K34" i="242"/>
  <c r="J34" i="242"/>
  <c r="I34" i="242"/>
  <c r="H34" i="242"/>
  <c r="G34" i="242"/>
  <c r="F34" i="242"/>
  <c r="E34" i="242"/>
  <c r="D34" i="242"/>
  <c r="B34" i="242"/>
  <c r="L32" i="242"/>
  <c r="K32" i="242"/>
  <c r="J32" i="242"/>
  <c r="I32" i="242"/>
  <c r="H32" i="242"/>
  <c r="G32" i="242"/>
  <c r="F32" i="242"/>
  <c r="E32" i="242"/>
  <c r="D32" i="242"/>
  <c r="C32" i="242"/>
  <c r="B32" i="242"/>
  <c r="P31" i="242"/>
  <c r="P37" i="242" s="1"/>
  <c r="P43" i="242" s="1"/>
  <c r="K31" i="242"/>
  <c r="I31" i="242"/>
  <c r="H31" i="242"/>
  <c r="G31" i="242"/>
  <c r="F31" i="242"/>
  <c r="E31" i="242"/>
  <c r="D31" i="242"/>
  <c r="C31" i="242"/>
  <c r="B31" i="242"/>
  <c r="L29" i="242"/>
  <c r="K29" i="242"/>
  <c r="J29" i="242"/>
  <c r="I29" i="242"/>
  <c r="H29" i="242"/>
  <c r="G29" i="242"/>
  <c r="F29" i="242"/>
  <c r="E29" i="242"/>
  <c r="D29" i="242"/>
  <c r="C29" i="242"/>
  <c r="B29" i="242"/>
  <c r="P28" i="242"/>
  <c r="P34" i="242" s="1"/>
  <c r="P40" i="242" s="1"/>
  <c r="P27" i="242"/>
  <c r="P33" i="242" s="1"/>
  <c r="P39" i="242" s="1"/>
  <c r="P26" i="242"/>
  <c r="P32" i="242" s="1"/>
  <c r="P38" i="242" s="1"/>
  <c r="P44" i="242" s="1"/>
  <c r="P25" i="242"/>
  <c r="D25" i="242"/>
  <c r="C25" i="242"/>
  <c r="C26" i="242" s="1"/>
  <c r="P24" i="242"/>
  <c r="P30" i="242" s="1"/>
  <c r="P36" i="242" s="1"/>
  <c r="P42" i="242" s="1"/>
  <c r="K24" i="242"/>
  <c r="P23" i="242"/>
  <c r="P29" i="242" s="1"/>
  <c r="P35" i="242" s="1"/>
  <c r="P41" i="242" s="1"/>
  <c r="K23" i="242"/>
  <c r="A23" i="242"/>
  <c r="K22" i="242"/>
  <c r="J21" i="242"/>
  <c r="J25" i="242" s="1"/>
  <c r="I21" i="242"/>
  <c r="H21" i="242"/>
  <c r="G21" i="242"/>
  <c r="F21" i="242"/>
  <c r="E21" i="242"/>
  <c r="D21" i="242"/>
  <c r="C21" i="242"/>
  <c r="B21" i="242"/>
  <c r="J20" i="242"/>
  <c r="I20" i="242"/>
  <c r="I25" i="242" s="1"/>
  <c r="H20" i="242"/>
  <c r="H25" i="242" s="1"/>
  <c r="H26" i="242" s="1"/>
  <c r="G20" i="242"/>
  <c r="G25" i="242" s="1"/>
  <c r="F20" i="242"/>
  <c r="F25" i="242" s="1"/>
  <c r="E20" i="242"/>
  <c r="D20" i="242"/>
  <c r="C20" i="242"/>
  <c r="B20" i="242"/>
  <c r="B25" i="242" s="1"/>
  <c r="B26" i="242" s="1"/>
  <c r="K19" i="242"/>
  <c r="K20" i="242" s="1"/>
  <c r="J18" i="242"/>
  <c r="I18" i="242"/>
  <c r="H18" i="242"/>
  <c r="G18" i="242"/>
  <c r="F18" i="242"/>
  <c r="E18" i="242"/>
  <c r="D18" i="242"/>
  <c r="C18" i="242"/>
  <c r="B18" i="242"/>
  <c r="A14" i="242"/>
  <c r="P16" i="242" s="1"/>
  <c r="A13" i="242"/>
  <c r="P15" i="242" s="1"/>
  <c r="P12" i="242"/>
  <c r="A12" i="242"/>
  <c r="A22" i="242" s="1"/>
  <c r="A11" i="242"/>
  <c r="A21" i="242" s="1"/>
  <c r="P10" i="242"/>
  <c r="A10" i="242"/>
  <c r="A20" i="242" s="1"/>
  <c r="A9" i="242"/>
  <c r="P11" i="242" s="1"/>
  <c r="Q8" i="242"/>
  <c r="G8" i="242"/>
  <c r="V10" i="242" s="1"/>
  <c r="F8" i="242"/>
  <c r="U10" i="242" s="1"/>
  <c r="E8" i="242"/>
  <c r="T10" i="242" s="1"/>
  <c r="D8" i="242"/>
  <c r="S10" i="242" s="1"/>
  <c r="C8" i="242"/>
  <c r="R10" i="242" s="1"/>
  <c r="B8" i="242"/>
  <c r="Q10" i="242" s="1"/>
  <c r="A4" i="242"/>
  <c r="Q3" i="242"/>
  <c r="G1" i="242"/>
  <c r="E390" i="241"/>
  <c r="E389" i="241"/>
  <c r="E388" i="241"/>
  <c r="E387" i="241"/>
  <c r="E386" i="241"/>
  <c r="E385" i="241"/>
  <c r="E384" i="241"/>
  <c r="E383" i="241"/>
  <c r="E382" i="241"/>
  <c r="E381" i="241"/>
  <c r="E380" i="241"/>
  <c r="E379" i="241"/>
  <c r="E378" i="241"/>
  <c r="A374" i="241"/>
  <c r="A371" i="241"/>
  <c r="E367" i="241"/>
  <c r="E366" i="241"/>
  <c r="E365" i="241"/>
  <c r="E364" i="241"/>
  <c r="E363" i="241"/>
  <c r="E362" i="241"/>
  <c r="E361" i="241"/>
  <c r="E360" i="241"/>
  <c r="E359" i="241"/>
  <c r="E358" i="241"/>
  <c r="E357" i="241"/>
  <c r="E356" i="241"/>
  <c r="E355" i="241"/>
  <c r="E354" i="241"/>
  <c r="E353" i="241"/>
  <c r="E352" i="241"/>
  <c r="E351" i="241"/>
  <c r="A347" i="241"/>
  <c r="E339" i="241"/>
  <c r="E338" i="241"/>
  <c r="E337" i="241"/>
  <c r="E336" i="241"/>
  <c r="E335" i="241"/>
  <c r="E334" i="241"/>
  <c r="E333" i="241"/>
  <c r="E332" i="241"/>
  <c r="E331" i="241"/>
  <c r="E330" i="241"/>
  <c r="E329" i="241"/>
  <c r="E328" i="241"/>
  <c r="E327" i="241"/>
  <c r="A323" i="241"/>
  <c r="A320" i="241"/>
  <c r="E316" i="241"/>
  <c r="E315" i="241"/>
  <c r="E314" i="241"/>
  <c r="E313" i="241"/>
  <c r="E312" i="241"/>
  <c r="E311" i="241"/>
  <c r="E310" i="241"/>
  <c r="E309" i="241"/>
  <c r="E308" i="241"/>
  <c r="E307" i="241"/>
  <c r="E306" i="241"/>
  <c r="E305" i="241"/>
  <c r="E304" i="241"/>
  <c r="E303" i="241"/>
  <c r="E302" i="241"/>
  <c r="E301" i="241"/>
  <c r="E300" i="241"/>
  <c r="A296" i="241"/>
  <c r="E288" i="241"/>
  <c r="E287" i="241"/>
  <c r="E286" i="241"/>
  <c r="E285" i="241"/>
  <c r="E284" i="241"/>
  <c r="E283" i="241"/>
  <c r="E282" i="241"/>
  <c r="E289" i="241" s="1"/>
  <c r="E277" i="241"/>
  <c r="E276" i="241"/>
  <c r="E275" i="241"/>
  <c r="E274" i="241"/>
  <c r="E273" i="241"/>
  <c r="E272" i="241"/>
  <c r="E271" i="241"/>
  <c r="E266" i="241"/>
  <c r="E265" i="241"/>
  <c r="E264" i="241"/>
  <c r="E263" i="241"/>
  <c r="E262" i="241"/>
  <c r="E261" i="241"/>
  <c r="E260" i="241"/>
  <c r="E259" i="241"/>
  <c r="E258" i="241"/>
  <c r="E257" i="241"/>
  <c r="E256" i="241"/>
  <c r="E255" i="241"/>
  <c r="E254" i="241"/>
  <c r="A250" i="241"/>
  <c r="A247" i="241"/>
  <c r="E243" i="241"/>
  <c r="E242" i="241"/>
  <c r="E241" i="241"/>
  <c r="E240" i="241"/>
  <c r="E239" i="241"/>
  <c r="E238" i="241"/>
  <c r="E237" i="241"/>
  <c r="E236" i="241"/>
  <c r="E235" i="241"/>
  <c r="E234" i="241"/>
  <c r="E233" i="241"/>
  <c r="E232" i="241"/>
  <c r="E231" i="241"/>
  <c r="E230" i="241"/>
  <c r="E229" i="241"/>
  <c r="E228" i="241"/>
  <c r="E227" i="241"/>
  <c r="A223" i="241"/>
  <c r="E215" i="241"/>
  <c r="E214" i="241"/>
  <c r="E213" i="241"/>
  <c r="E212" i="241"/>
  <c r="E211" i="241"/>
  <c r="E210" i="241"/>
  <c r="E209" i="241"/>
  <c r="E204" i="241"/>
  <c r="E203" i="241"/>
  <c r="E202" i="241"/>
  <c r="E201" i="241"/>
  <c r="E200" i="241"/>
  <c r="E199" i="241"/>
  <c r="E198" i="241"/>
  <c r="E193" i="241"/>
  <c r="E192" i="241"/>
  <c r="E191" i="241"/>
  <c r="E190" i="241"/>
  <c r="E189" i="241"/>
  <c r="E188" i="241"/>
  <c r="E187" i="241"/>
  <c r="E186" i="241"/>
  <c r="E185" i="241"/>
  <c r="E184" i="241"/>
  <c r="E183" i="241"/>
  <c r="E182" i="241"/>
  <c r="E181" i="241"/>
  <c r="A177" i="241"/>
  <c r="A174" i="241"/>
  <c r="E170" i="241"/>
  <c r="E169" i="241"/>
  <c r="E168" i="241"/>
  <c r="E167" i="241"/>
  <c r="E166" i="241"/>
  <c r="E165" i="241"/>
  <c r="E164" i="241"/>
  <c r="E163" i="241"/>
  <c r="E162" i="241"/>
  <c r="E161" i="241"/>
  <c r="E160" i="241"/>
  <c r="E159" i="241"/>
  <c r="E158" i="241"/>
  <c r="E157" i="241"/>
  <c r="E156" i="241"/>
  <c r="E155" i="241"/>
  <c r="E154" i="241"/>
  <c r="A150" i="241"/>
  <c r="E142" i="241"/>
  <c r="E141" i="241"/>
  <c r="E140" i="241"/>
  <c r="E139" i="241"/>
  <c r="E138" i="241"/>
  <c r="E137" i="241"/>
  <c r="E136" i="241"/>
  <c r="E131" i="241"/>
  <c r="E130" i="241"/>
  <c r="E129" i="241"/>
  <c r="E128" i="241"/>
  <c r="E127" i="241"/>
  <c r="E126" i="241"/>
  <c r="E125" i="241"/>
  <c r="E132" i="241" s="1"/>
  <c r="E120" i="241"/>
  <c r="E119" i="241"/>
  <c r="E118" i="241"/>
  <c r="E117" i="241"/>
  <c r="E116" i="241"/>
  <c r="E115" i="241"/>
  <c r="E114" i="241"/>
  <c r="E113" i="241"/>
  <c r="E112" i="241"/>
  <c r="E111" i="241"/>
  <c r="E110" i="241"/>
  <c r="E109" i="241"/>
  <c r="E108" i="241"/>
  <c r="E121" i="241" s="1"/>
  <c r="A104" i="241"/>
  <c r="A101" i="241"/>
  <c r="E97" i="241"/>
  <c r="E96" i="241"/>
  <c r="E95" i="241"/>
  <c r="E94" i="241"/>
  <c r="E93" i="241"/>
  <c r="E92" i="241"/>
  <c r="E91" i="241"/>
  <c r="E90" i="241"/>
  <c r="E89" i="241"/>
  <c r="E88" i="241"/>
  <c r="E87" i="241"/>
  <c r="E86" i="241"/>
  <c r="E85" i="241"/>
  <c r="E84" i="241"/>
  <c r="E83" i="241"/>
  <c r="E82" i="241"/>
  <c r="E81" i="241"/>
  <c r="A77" i="241"/>
  <c r="E69" i="241"/>
  <c r="E68" i="241"/>
  <c r="E67" i="241"/>
  <c r="E66" i="241"/>
  <c r="E65" i="241"/>
  <c r="E64" i="241"/>
  <c r="E63" i="241"/>
  <c r="E58" i="241"/>
  <c r="E57" i="241"/>
  <c r="E56" i="241"/>
  <c r="E55" i="241"/>
  <c r="E54" i="241"/>
  <c r="E53" i="241"/>
  <c r="E52" i="241"/>
  <c r="E59" i="241" s="1"/>
  <c r="E47" i="241"/>
  <c r="E46" i="241"/>
  <c r="E45" i="241"/>
  <c r="E44" i="241"/>
  <c r="E43" i="241"/>
  <c r="E42" i="241"/>
  <c r="E41" i="241"/>
  <c r="E40" i="241"/>
  <c r="E39" i="241"/>
  <c r="E38" i="241"/>
  <c r="E37" i="241"/>
  <c r="E36" i="241"/>
  <c r="E35" i="241"/>
  <c r="A31" i="241"/>
  <c r="A28" i="241"/>
  <c r="E24" i="241"/>
  <c r="E23" i="241"/>
  <c r="E22" i="241"/>
  <c r="E21" i="241"/>
  <c r="E20" i="241"/>
  <c r="E19" i="241"/>
  <c r="E18" i="241"/>
  <c r="E17" i="241"/>
  <c r="E16" i="241"/>
  <c r="E15" i="241"/>
  <c r="E14" i="241"/>
  <c r="E13" i="241"/>
  <c r="E12" i="241"/>
  <c r="E11" i="241"/>
  <c r="E10" i="241"/>
  <c r="E9" i="241"/>
  <c r="E8" i="241"/>
  <c r="J7" i="241"/>
  <c r="J6" i="241"/>
  <c r="J5" i="241"/>
  <c r="A4" i="241"/>
  <c r="A1" i="241"/>
  <c r="A74" i="241" s="1"/>
  <c r="A147" i="241" s="1"/>
  <c r="A220" i="241" s="1"/>
  <c r="A293" i="241" s="1"/>
  <c r="A344" i="241" s="1"/>
  <c r="E390" i="240"/>
  <c r="E389" i="240"/>
  <c r="E388" i="240"/>
  <c r="E387" i="240"/>
  <c r="E386" i="240"/>
  <c r="E385" i="240"/>
  <c r="E384" i="240"/>
  <c r="E383" i="240"/>
  <c r="E382" i="240"/>
  <c r="E381" i="240"/>
  <c r="E380" i="240"/>
  <c r="E379" i="240"/>
  <c r="E378" i="240"/>
  <c r="A374" i="240"/>
  <c r="A371" i="240"/>
  <c r="E367" i="240"/>
  <c r="E366" i="240"/>
  <c r="E365" i="240"/>
  <c r="E364" i="240"/>
  <c r="E363" i="240"/>
  <c r="E362" i="240"/>
  <c r="E361" i="240"/>
  <c r="E360" i="240"/>
  <c r="E359" i="240"/>
  <c r="E358" i="240"/>
  <c r="E357" i="240"/>
  <c r="E356" i="240"/>
  <c r="E355" i="240"/>
  <c r="E354" i="240"/>
  <c r="E353" i="240"/>
  <c r="E352" i="240"/>
  <c r="E351" i="240"/>
  <c r="A347" i="240"/>
  <c r="E339" i="240"/>
  <c r="E338" i="240"/>
  <c r="E337" i="240"/>
  <c r="E336" i="240"/>
  <c r="E335" i="240"/>
  <c r="E334" i="240"/>
  <c r="E333" i="240"/>
  <c r="E332" i="240"/>
  <c r="E331" i="240"/>
  <c r="E330" i="240"/>
  <c r="E329" i="240"/>
  <c r="E328" i="240"/>
  <c r="E327" i="240"/>
  <c r="A323" i="240"/>
  <c r="A320" i="240"/>
  <c r="E316" i="240"/>
  <c r="E315" i="240"/>
  <c r="E314" i="240"/>
  <c r="E313" i="240"/>
  <c r="E312" i="240"/>
  <c r="E311" i="240"/>
  <c r="E310" i="240"/>
  <c r="E309" i="240"/>
  <c r="E308" i="240"/>
  <c r="E307" i="240"/>
  <c r="E306" i="240"/>
  <c r="E305" i="240"/>
  <c r="E304" i="240"/>
  <c r="E303" i="240"/>
  <c r="E302" i="240"/>
  <c r="E301" i="240"/>
  <c r="E300" i="240"/>
  <c r="A296" i="240"/>
  <c r="E288" i="240"/>
  <c r="E287" i="240"/>
  <c r="E286" i="240"/>
  <c r="E285" i="240"/>
  <c r="E284" i="240"/>
  <c r="E283" i="240"/>
  <c r="E282" i="240"/>
  <c r="E277" i="240"/>
  <c r="E276" i="240"/>
  <c r="E275" i="240"/>
  <c r="E274" i="240"/>
  <c r="E273" i="240"/>
  <c r="E272" i="240"/>
  <c r="E271" i="240"/>
  <c r="E278" i="240" s="1"/>
  <c r="E266" i="240"/>
  <c r="E265" i="240"/>
  <c r="E264" i="240"/>
  <c r="E263" i="240"/>
  <c r="E262" i="240"/>
  <c r="E261" i="240"/>
  <c r="E260" i="240"/>
  <c r="E259" i="240"/>
  <c r="E258" i="240"/>
  <c r="E257" i="240"/>
  <c r="E256" i="240"/>
  <c r="E267" i="240" s="1"/>
  <c r="E255" i="240"/>
  <c r="E254" i="240"/>
  <c r="A250" i="240"/>
  <c r="A247" i="240"/>
  <c r="E243" i="240"/>
  <c r="E242" i="240"/>
  <c r="E241" i="240"/>
  <c r="E240" i="240"/>
  <c r="E239" i="240"/>
  <c r="E238" i="240"/>
  <c r="E237" i="240"/>
  <c r="E236" i="240"/>
  <c r="E235" i="240"/>
  <c r="E234" i="240"/>
  <c r="E233" i="240"/>
  <c r="E232" i="240"/>
  <c r="E231" i="240"/>
  <c r="E230" i="240"/>
  <c r="E229" i="240"/>
  <c r="E228" i="240"/>
  <c r="E227" i="240"/>
  <c r="A223" i="240"/>
  <c r="E215" i="240"/>
  <c r="E214" i="240"/>
  <c r="E213" i="240"/>
  <c r="E212" i="240"/>
  <c r="E211" i="240"/>
  <c r="E216" i="240" s="1"/>
  <c r="E210" i="240"/>
  <c r="E209" i="240"/>
  <c r="E204" i="240"/>
  <c r="E203" i="240"/>
  <c r="E202" i="240"/>
  <c r="E201" i="240"/>
  <c r="E200" i="240"/>
  <c r="E199" i="240"/>
  <c r="E198" i="240"/>
  <c r="E193" i="240"/>
  <c r="E192" i="240"/>
  <c r="E191" i="240"/>
  <c r="E190" i="240"/>
  <c r="E189" i="240"/>
  <c r="E188" i="240"/>
  <c r="E187" i="240"/>
  <c r="E186" i="240"/>
  <c r="E185" i="240"/>
  <c r="E184" i="240"/>
  <c r="E183" i="240"/>
  <c r="E182" i="240"/>
  <c r="E181" i="240"/>
  <c r="A177" i="240"/>
  <c r="A174" i="240"/>
  <c r="E170" i="240"/>
  <c r="E169" i="240"/>
  <c r="E168" i="240"/>
  <c r="E167" i="240"/>
  <c r="E166" i="240"/>
  <c r="E165" i="240"/>
  <c r="E164" i="240"/>
  <c r="E163" i="240"/>
  <c r="E162" i="240"/>
  <c r="E161" i="240"/>
  <c r="E160" i="240"/>
  <c r="E159" i="240"/>
  <c r="E158" i="240"/>
  <c r="E157" i="240"/>
  <c r="E156" i="240"/>
  <c r="E155" i="240"/>
  <c r="E154" i="240"/>
  <c r="A150" i="240"/>
  <c r="E142" i="240"/>
  <c r="E141" i="240"/>
  <c r="E140" i="240"/>
  <c r="E139" i="240"/>
  <c r="E138" i="240"/>
  <c r="E137" i="240"/>
  <c r="E136" i="240"/>
  <c r="E131" i="240"/>
  <c r="E130" i="240"/>
  <c r="E129" i="240"/>
  <c r="E128" i="240"/>
  <c r="E127" i="240"/>
  <c r="E126" i="240"/>
  <c r="E125" i="240"/>
  <c r="E120" i="240"/>
  <c r="E119" i="240"/>
  <c r="E118" i="240"/>
  <c r="E117" i="240"/>
  <c r="E116" i="240"/>
  <c r="E115" i="240"/>
  <c r="E114" i="240"/>
  <c r="E113" i="240"/>
  <c r="E112" i="240"/>
  <c r="E111" i="240"/>
  <c r="E110" i="240"/>
  <c r="E109" i="240"/>
  <c r="E108" i="240"/>
  <c r="A104" i="240"/>
  <c r="A101" i="240"/>
  <c r="E97" i="240"/>
  <c r="E96" i="240"/>
  <c r="E95" i="240"/>
  <c r="E94" i="240"/>
  <c r="E93" i="240"/>
  <c r="E92" i="240"/>
  <c r="E91" i="240"/>
  <c r="E90" i="240"/>
  <c r="E89" i="240"/>
  <c r="E88" i="240"/>
  <c r="E87" i="240"/>
  <c r="E86" i="240"/>
  <c r="E85" i="240"/>
  <c r="E84" i="240"/>
  <c r="E83" i="240"/>
  <c r="E82" i="240"/>
  <c r="E81" i="240"/>
  <c r="A77" i="240"/>
  <c r="E69" i="240"/>
  <c r="E68" i="240"/>
  <c r="E67" i="240"/>
  <c r="E66" i="240"/>
  <c r="E65" i="240"/>
  <c r="E70" i="240" s="1"/>
  <c r="E64" i="240"/>
  <c r="E63" i="240"/>
  <c r="E58" i="240"/>
  <c r="E57" i="240"/>
  <c r="E56" i="240"/>
  <c r="E55" i="240"/>
  <c r="E54" i="240"/>
  <c r="E53" i="240"/>
  <c r="E52" i="240"/>
  <c r="E59" i="240" s="1"/>
  <c r="E47" i="240"/>
  <c r="E46" i="240"/>
  <c r="E45" i="240"/>
  <c r="E44" i="240"/>
  <c r="E43" i="240"/>
  <c r="E42" i="240"/>
  <c r="E41" i="240"/>
  <c r="E40" i="240"/>
  <c r="E39" i="240"/>
  <c r="E38" i="240"/>
  <c r="E37" i="240"/>
  <c r="E36" i="240"/>
  <c r="E35" i="240"/>
  <c r="A31" i="240"/>
  <c r="A28" i="240"/>
  <c r="E24" i="240"/>
  <c r="E23" i="240"/>
  <c r="E22" i="240"/>
  <c r="E21" i="240"/>
  <c r="E20" i="240"/>
  <c r="E19" i="240"/>
  <c r="E18" i="240"/>
  <c r="E17" i="240"/>
  <c r="E16" i="240"/>
  <c r="E15" i="240"/>
  <c r="E14" i="240"/>
  <c r="E13" i="240"/>
  <c r="E12" i="240"/>
  <c r="E11" i="240"/>
  <c r="E10" i="240"/>
  <c r="E9" i="240"/>
  <c r="E8" i="240"/>
  <c r="J7" i="240"/>
  <c r="J6" i="240"/>
  <c r="J5" i="240"/>
  <c r="A4" i="240"/>
  <c r="A1" i="240"/>
  <c r="A74" i="240" s="1"/>
  <c r="A147" i="240" s="1"/>
  <c r="A220" i="240" s="1"/>
  <c r="A293" i="240" s="1"/>
  <c r="A344" i="240" s="1"/>
  <c r="E390" i="239"/>
  <c r="E389" i="239"/>
  <c r="E388" i="239"/>
  <c r="E387" i="239"/>
  <c r="E386" i="239"/>
  <c r="E385" i="239"/>
  <c r="E384" i="239"/>
  <c r="E383" i="239"/>
  <c r="E382" i="239"/>
  <c r="E381" i="239"/>
  <c r="E380" i="239"/>
  <c r="E379" i="239"/>
  <c r="E378" i="239"/>
  <c r="A374" i="239"/>
  <c r="A371" i="239"/>
  <c r="E367" i="239"/>
  <c r="E366" i="239"/>
  <c r="E365" i="239"/>
  <c r="E364" i="239"/>
  <c r="E363" i="239"/>
  <c r="E362" i="239"/>
  <c r="E361" i="239"/>
  <c r="E360" i="239"/>
  <c r="E359" i="239"/>
  <c r="E358" i="239"/>
  <c r="E357" i="239"/>
  <c r="E356" i="239"/>
  <c r="E355" i="239"/>
  <c r="E354" i="239"/>
  <c r="E353" i="239"/>
  <c r="E352" i="239"/>
  <c r="E351" i="239"/>
  <c r="A347" i="239"/>
  <c r="E339" i="239"/>
  <c r="E338" i="239"/>
  <c r="E337" i="239"/>
  <c r="E336" i="239"/>
  <c r="E335" i="239"/>
  <c r="E334" i="239"/>
  <c r="E333" i="239"/>
  <c r="E332" i="239"/>
  <c r="E331" i="239"/>
  <c r="E330" i="239"/>
  <c r="E329" i="239"/>
  <c r="E328" i="239"/>
  <c r="E327" i="239"/>
  <c r="A323" i="239"/>
  <c r="A320" i="239"/>
  <c r="E316" i="239"/>
  <c r="E315" i="239"/>
  <c r="E314" i="239"/>
  <c r="E313" i="239"/>
  <c r="E312" i="239"/>
  <c r="E311" i="239"/>
  <c r="E310" i="239"/>
  <c r="E309" i="239"/>
  <c r="E308" i="239"/>
  <c r="E307" i="239"/>
  <c r="E306" i="239"/>
  <c r="E305" i="239"/>
  <c r="E304" i="239"/>
  <c r="E303" i="239"/>
  <c r="E302" i="239"/>
  <c r="E301" i="239"/>
  <c r="E300" i="239"/>
  <c r="A296" i="239"/>
  <c r="E288" i="239"/>
  <c r="E287" i="239"/>
  <c r="E286" i="239"/>
  <c r="E285" i="239"/>
  <c r="E284" i="239"/>
  <c r="E283" i="239"/>
  <c r="E282" i="239"/>
  <c r="E277" i="239"/>
  <c r="E276" i="239"/>
  <c r="E275" i="239"/>
  <c r="E274" i="239"/>
  <c r="E273" i="239"/>
  <c r="E272" i="239"/>
  <c r="E271" i="239"/>
  <c r="E266" i="239"/>
  <c r="E265" i="239"/>
  <c r="E264" i="239"/>
  <c r="E263" i="239"/>
  <c r="E262" i="239"/>
  <c r="E261" i="239"/>
  <c r="E260" i="239"/>
  <c r="E259" i="239"/>
  <c r="E258" i="239"/>
  <c r="E257" i="239"/>
  <c r="E256" i="239"/>
  <c r="E255" i="239"/>
  <c r="E254" i="239"/>
  <c r="A250" i="239"/>
  <c r="A247" i="239"/>
  <c r="E243" i="239"/>
  <c r="E242" i="239"/>
  <c r="E241" i="239"/>
  <c r="E240" i="239"/>
  <c r="E239" i="239"/>
  <c r="E238" i="239"/>
  <c r="E237" i="239"/>
  <c r="E236" i="239"/>
  <c r="E235" i="239"/>
  <c r="E234" i="239"/>
  <c r="E233" i="239"/>
  <c r="E232" i="239"/>
  <c r="E231" i="239"/>
  <c r="E230" i="239"/>
  <c r="E229" i="239"/>
  <c r="E228" i="239"/>
  <c r="E227" i="239"/>
  <c r="E244" i="239" s="1"/>
  <c r="A223" i="239"/>
  <c r="E215" i="239"/>
  <c r="E214" i="239"/>
  <c r="E213" i="239"/>
  <c r="E212" i="239"/>
  <c r="E211" i="239"/>
  <c r="E216" i="239" s="1"/>
  <c r="E210" i="239"/>
  <c r="E209" i="239"/>
  <c r="E204" i="239"/>
  <c r="E203" i="239"/>
  <c r="E202" i="239"/>
  <c r="E201" i="239"/>
  <c r="E200" i="239"/>
  <c r="E199" i="239"/>
  <c r="E198" i="239"/>
  <c r="E193" i="239"/>
  <c r="E192" i="239"/>
  <c r="E191" i="239"/>
  <c r="E190" i="239"/>
  <c r="E189" i="239"/>
  <c r="E188" i="239"/>
  <c r="E187" i="239"/>
  <c r="E186" i="239"/>
  <c r="E185" i="239"/>
  <c r="E184" i="239"/>
  <c r="E183" i="239"/>
  <c r="E182" i="239"/>
  <c r="E181" i="239"/>
  <c r="E194" i="239" s="1"/>
  <c r="A177" i="239"/>
  <c r="A174" i="239"/>
  <c r="E170" i="239"/>
  <c r="E169" i="239"/>
  <c r="E168" i="239"/>
  <c r="E167" i="239"/>
  <c r="E166" i="239"/>
  <c r="E165" i="239"/>
  <c r="E164" i="239"/>
  <c r="E163" i="239"/>
  <c r="E162" i="239"/>
  <c r="E161" i="239"/>
  <c r="E160" i="239"/>
  <c r="E159" i="239"/>
  <c r="E158" i="239"/>
  <c r="E157" i="239"/>
  <c r="E156" i="239"/>
  <c r="E155" i="239"/>
  <c r="E154" i="239"/>
  <c r="A150" i="239"/>
  <c r="E142" i="239"/>
  <c r="E141" i="239"/>
  <c r="E140" i="239"/>
  <c r="E139" i="239"/>
  <c r="E138" i="239"/>
  <c r="E137" i="239"/>
  <c r="E136" i="239"/>
  <c r="E143" i="239" s="1"/>
  <c r="E131" i="239"/>
  <c r="E130" i="239"/>
  <c r="E129" i="239"/>
  <c r="E128" i="239"/>
  <c r="E127" i="239"/>
  <c r="E126" i="239"/>
  <c r="E125" i="239"/>
  <c r="E132" i="239" s="1"/>
  <c r="E120" i="239"/>
  <c r="E119" i="239"/>
  <c r="E118" i="239"/>
  <c r="E117" i="239"/>
  <c r="E116" i="239"/>
  <c r="E115" i="239"/>
  <c r="E114" i="239"/>
  <c r="E113" i="239"/>
  <c r="E112" i="239"/>
  <c r="E111" i="239"/>
  <c r="E110" i="239"/>
  <c r="E121" i="239" s="1"/>
  <c r="E109" i="239"/>
  <c r="E108" i="239"/>
  <c r="A104" i="239"/>
  <c r="A101" i="239"/>
  <c r="E97" i="239"/>
  <c r="E96" i="239"/>
  <c r="E95" i="239"/>
  <c r="E94" i="239"/>
  <c r="E93" i="239"/>
  <c r="E92" i="239"/>
  <c r="E91" i="239"/>
  <c r="E90" i="239"/>
  <c r="E89" i="239"/>
  <c r="E88" i="239"/>
  <c r="E87" i="239"/>
  <c r="E86" i="239"/>
  <c r="E85" i="239"/>
  <c r="E84" i="239"/>
  <c r="E83" i="239"/>
  <c r="E82" i="239"/>
  <c r="E81" i="239"/>
  <c r="A77" i="239"/>
  <c r="E69" i="239"/>
  <c r="E68" i="239"/>
  <c r="E67" i="239"/>
  <c r="E66" i="239"/>
  <c r="E65" i="239"/>
  <c r="E64" i="239"/>
  <c r="E63" i="239"/>
  <c r="E58" i="239"/>
  <c r="E57" i="239"/>
  <c r="E56" i="239"/>
  <c r="E55" i="239"/>
  <c r="E54" i="239"/>
  <c r="E53" i="239"/>
  <c r="E52" i="239"/>
  <c r="E47" i="239"/>
  <c r="E46" i="239"/>
  <c r="E45" i="239"/>
  <c r="E44" i="239"/>
  <c r="E43" i="239"/>
  <c r="E42" i="239"/>
  <c r="E41" i="239"/>
  <c r="E48" i="239" s="1"/>
  <c r="E40" i="239"/>
  <c r="E39" i="239"/>
  <c r="E38" i="239"/>
  <c r="E37" i="239"/>
  <c r="E36" i="239"/>
  <c r="E35" i="239"/>
  <c r="A31" i="239"/>
  <c r="A28" i="239"/>
  <c r="E24" i="239"/>
  <c r="E23" i="239"/>
  <c r="E22" i="239"/>
  <c r="E21" i="239"/>
  <c r="E20" i="239"/>
  <c r="E19" i="239"/>
  <c r="E18" i="239"/>
  <c r="E17" i="239"/>
  <c r="E16" i="239"/>
  <c r="E15" i="239"/>
  <c r="E14" i="239"/>
  <c r="E13" i="239"/>
  <c r="E12" i="239"/>
  <c r="E11" i="239"/>
  <c r="E10" i="239"/>
  <c r="E9" i="239"/>
  <c r="E8" i="239"/>
  <c r="J7" i="239"/>
  <c r="J6" i="239"/>
  <c r="J5" i="239"/>
  <c r="A4" i="239"/>
  <c r="A1" i="239"/>
  <c r="A74" i="239" s="1"/>
  <c r="A147" i="239" s="1"/>
  <c r="A220" i="239" s="1"/>
  <c r="A293" i="239" s="1"/>
  <c r="A344" i="239" s="1"/>
  <c r="B38" i="238"/>
  <c r="E31" i="238" s="1"/>
  <c r="L37" i="238"/>
  <c r="K37" i="238"/>
  <c r="J37" i="238"/>
  <c r="I37" i="238"/>
  <c r="H37" i="238"/>
  <c r="G37" i="238"/>
  <c r="F37" i="238"/>
  <c r="E37" i="238"/>
  <c r="D37" i="238"/>
  <c r="C37" i="238"/>
  <c r="B37" i="238"/>
  <c r="L35" i="238"/>
  <c r="K35" i="238"/>
  <c r="J35" i="238"/>
  <c r="I35" i="238"/>
  <c r="H35" i="238"/>
  <c r="G35" i="238"/>
  <c r="F35" i="238"/>
  <c r="E35" i="238"/>
  <c r="D35" i="238"/>
  <c r="C35" i="238"/>
  <c r="B35" i="238"/>
  <c r="L34" i="238"/>
  <c r="K34" i="238"/>
  <c r="J34" i="238"/>
  <c r="I34" i="238"/>
  <c r="H34" i="238"/>
  <c r="G34" i="238"/>
  <c r="F34" i="238"/>
  <c r="E34" i="238"/>
  <c r="D34" i="238"/>
  <c r="C34" i="238"/>
  <c r="B34" i="238"/>
  <c r="L32" i="238"/>
  <c r="K32" i="238"/>
  <c r="J32" i="238"/>
  <c r="I32" i="238"/>
  <c r="H32" i="238"/>
  <c r="G32" i="238"/>
  <c r="F32" i="238"/>
  <c r="E32" i="238"/>
  <c r="D32" i="238"/>
  <c r="C32" i="238"/>
  <c r="B32" i="238"/>
  <c r="L31" i="238"/>
  <c r="K31" i="238"/>
  <c r="H31" i="238"/>
  <c r="G31" i="238"/>
  <c r="F31" i="238"/>
  <c r="D31" i="238"/>
  <c r="C31" i="238"/>
  <c r="L29" i="238"/>
  <c r="K29" i="238"/>
  <c r="J29" i="238"/>
  <c r="I29" i="238"/>
  <c r="H29" i="238"/>
  <c r="G29" i="238"/>
  <c r="F29" i="238"/>
  <c r="E29" i="238"/>
  <c r="D29" i="238"/>
  <c r="C29" i="238"/>
  <c r="B29" i="238"/>
  <c r="P28" i="238"/>
  <c r="P34" i="238" s="1"/>
  <c r="P40" i="238" s="1"/>
  <c r="P27" i="238"/>
  <c r="P33" i="238" s="1"/>
  <c r="P39" i="238" s="1"/>
  <c r="P26" i="238"/>
  <c r="P32" i="238" s="1"/>
  <c r="P38" i="238" s="1"/>
  <c r="P44" i="238" s="1"/>
  <c r="P25" i="238"/>
  <c r="P31" i="238" s="1"/>
  <c r="P37" i="238" s="1"/>
  <c r="P43" i="238" s="1"/>
  <c r="P24" i="238"/>
  <c r="P30" i="238" s="1"/>
  <c r="P36" i="238" s="1"/>
  <c r="P42" i="238" s="1"/>
  <c r="K24" i="238"/>
  <c r="P23" i="238"/>
  <c r="P29" i="238" s="1"/>
  <c r="P35" i="238" s="1"/>
  <c r="P41" i="238" s="1"/>
  <c r="K23" i="238"/>
  <c r="K22" i="238"/>
  <c r="J21" i="238"/>
  <c r="I21" i="238"/>
  <c r="H21" i="238"/>
  <c r="G21" i="238"/>
  <c r="F21" i="238"/>
  <c r="E21" i="238"/>
  <c r="D21" i="238"/>
  <c r="C21" i="238"/>
  <c r="B21" i="238"/>
  <c r="J20" i="238"/>
  <c r="J25" i="238" s="1"/>
  <c r="I20" i="238"/>
  <c r="I25" i="238" s="1"/>
  <c r="H20" i="238"/>
  <c r="H25" i="238" s="1"/>
  <c r="H26" i="238" s="1"/>
  <c r="G20" i="238"/>
  <c r="G25" i="238" s="1"/>
  <c r="F20" i="238"/>
  <c r="F25" i="238" s="1"/>
  <c r="F26" i="238" s="1"/>
  <c r="E20" i="238"/>
  <c r="E25" i="238" s="1"/>
  <c r="D20" i="238"/>
  <c r="D25" i="238" s="1"/>
  <c r="D26" i="238" s="1"/>
  <c r="C20" i="238"/>
  <c r="B20" i="238"/>
  <c r="B25" i="238" s="1"/>
  <c r="B26" i="238" s="1"/>
  <c r="K19" i="238"/>
  <c r="A19" i="238"/>
  <c r="J18" i="238"/>
  <c r="I18" i="238"/>
  <c r="H18" i="238"/>
  <c r="G18" i="238"/>
  <c r="F18" i="238"/>
  <c r="E18" i="238"/>
  <c r="D18" i="238"/>
  <c r="C18" i="238"/>
  <c r="B18" i="238"/>
  <c r="A14" i="238"/>
  <c r="P16" i="238" s="1"/>
  <c r="A13" i="238"/>
  <c r="P15" i="238" s="1"/>
  <c r="A12" i="238"/>
  <c r="A22" i="238" s="1"/>
  <c r="P11" i="238"/>
  <c r="A11" i="238"/>
  <c r="A21" i="238" s="1"/>
  <c r="V10" i="238"/>
  <c r="T10" i="238"/>
  <c r="P10" i="238"/>
  <c r="A10" i="238"/>
  <c r="A20" i="238" s="1"/>
  <c r="A9" i="238"/>
  <c r="Q8" i="238"/>
  <c r="G8" i="238"/>
  <c r="F8" i="238"/>
  <c r="U10" i="238" s="1"/>
  <c r="E8" i="238"/>
  <c r="D8" i="238"/>
  <c r="S10" i="238" s="1"/>
  <c r="C8" i="238"/>
  <c r="R10" i="238" s="1"/>
  <c r="B8" i="238"/>
  <c r="Q10" i="238" s="1"/>
  <c r="A4" i="238"/>
  <c r="Q3" i="238"/>
  <c r="G1" i="238"/>
  <c r="J5" i="234"/>
  <c r="Q3" i="230"/>
  <c r="B38" i="237"/>
  <c r="E31" i="237" s="1"/>
  <c r="L37" i="237"/>
  <c r="K37" i="237"/>
  <c r="J37" i="237"/>
  <c r="I37" i="237"/>
  <c r="H37" i="237"/>
  <c r="G37" i="237"/>
  <c r="F37" i="237"/>
  <c r="E37" i="237"/>
  <c r="D37" i="237"/>
  <c r="C37" i="237"/>
  <c r="B37" i="237"/>
  <c r="L35" i="237"/>
  <c r="K35" i="237"/>
  <c r="J35" i="237"/>
  <c r="I35" i="237"/>
  <c r="H35" i="237"/>
  <c r="G35" i="237"/>
  <c r="F35" i="237"/>
  <c r="E35" i="237"/>
  <c r="D35" i="237"/>
  <c r="C35" i="237"/>
  <c r="B35" i="237"/>
  <c r="L34" i="237"/>
  <c r="K34" i="237"/>
  <c r="J34" i="237"/>
  <c r="I34" i="237"/>
  <c r="H34" i="237"/>
  <c r="G34" i="237"/>
  <c r="F34" i="237"/>
  <c r="E34" i="237"/>
  <c r="D34" i="237"/>
  <c r="C34" i="237"/>
  <c r="B34" i="237"/>
  <c r="L32" i="237"/>
  <c r="K32" i="237"/>
  <c r="J32" i="237"/>
  <c r="I32" i="237"/>
  <c r="H32" i="237"/>
  <c r="G32" i="237"/>
  <c r="F32" i="237"/>
  <c r="E32" i="237"/>
  <c r="D32" i="237"/>
  <c r="C32" i="237"/>
  <c r="B32" i="237"/>
  <c r="L31" i="237"/>
  <c r="K31" i="237"/>
  <c r="H31" i="237"/>
  <c r="G31" i="237"/>
  <c r="F31" i="237"/>
  <c r="L29" i="237"/>
  <c r="K29" i="237"/>
  <c r="J29" i="237"/>
  <c r="I29" i="237"/>
  <c r="H29" i="237"/>
  <c r="G29" i="237"/>
  <c r="F29" i="237"/>
  <c r="E29" i="237"/>
  <c r="D29" i="237"/>
  <c r="C29" i="237"/>
  <c r="B29" i="237"/>
  <c r="P28" i="237"/>
  <c r="P34" i="237" s="1"/>
  <c r="P40" i="237" s="1"/>
  <c r="P27" i="237"/>
  <c r="P33" i="237" s="1"/>
  <c r="P39" i="237" s="1"/>
  <c r="P26" i="237"/>
  <c r="P32" i="237" s="1"/>
  <c r="P38" i="237" s="1"/>
  <c r="P44" i="237" s="1"/>
  <c r="P25" i="237"/>
  <c r="P31" i="237" s="1"/>
  <c r="P37" i="237" s="1"/>
  <c r="P43" i="237" s="1"/>
  <c r="D25" i="237"/>
  <c r="D26" i="237" s="1"/>
  <c r="C25" i="237"/>
  <c r="C26" i="237" s="1"/>
  <c r="P24" i="237"/>
  <c r="P30" i="237" s="1"/>
  <c r="P36" i="237" s="1"/>
  <c r="P42" i="237" s="1"/>
  <c r="K24" i="237"/>
  <c r="P23" i="237"/>
  <c r="P29" i="237" s="1"/>
  <c r="P35" i="237" s="1"/>
  <c r="P41" i="237" s="1"/>
  <c r="K23" i="237"/>
  <c r="A23" i="237"/>
  <c r="K22" i="237"/>
  <c r="J21" i="237"/>
  <c r="I21" i="237"/>
  <c r="H21" i="237"/>
  <c r="G21" i="237"/>
  <c r="F21" i="237"/>
  <c r="E21" i="237"/>
  <c r="E25" i="237" s="1"/>
  <c r="D21" i="237"/>
  <c r="C21" i="237"/>
  <c r="B21" i="237"/>
  <c r="J20" i="237"/>
  <c r="J25" i="237" s="1"/>
  <c r="I20" i="237"/>
  <c r="I25" i="237" s="1"/>
  <c r="H20" i="237"/>
  <c r="H25" i="237" s="1"/>
  <c r="H26" i="237" s="1"/>
  <c r="G20" i="237"/>
  <c r="G25" i="237" s="1"/>
  <c r="F20" i="237"/>
  <c r="E20" i="237"/>
  <c r="D20" i="237"/>
  <c r="C20" i="237"/>
  <c r="B20" i="237"/>
  <c r="B25" i="237" s="1"/>
  <c r="B26" i="237" s="1"/>
  <c r="K19" i="237"/>
  <c r="K20" i="237" s="1"/>
  <c r="J18" i="237"/>
  <c r="I18" i="237"/>
  <c r="H18" i="237"/>
  <c r="G18" i="237"/>
  <c r="F18" i="237"/>
  <c r="E18" i="237"/>
  <c r="D18" i="237"/>
  <c r="C18" i="237"/>
  <c r="B18" i="237"/>
  <c r="A14" i="237"/>
  <c r="P16" i="237" s="1"/>
  <c r="A13" i="237"/>
  <c r="P15" i="237" s="1"/>
  <c r="P12" i="237"/>
  <c r="A12" i="237"/>
  <c r="A22" i="237" s="1"/>
  <c r="A11" i="237"/>
  <c r="A21" i="237" s="1"/>
  <c r="V10" i="237"/>
  <c r="P10" i="237"/>
  <c r="A10" i="237"/>
  <c r="A20" i="237" s="1"/>
  <c r="A9" i="237"/>
  <c r="P11" i="237" s="1"/>
  <c r="Q8" i="237"/>
  <c r="G8" i="237"/>
  <c r="F8" i="237"/>
  <c r="U10" i="237" s="1"/>
  <c r="E8" i="237"/>
  <c r="T10" i="237" s="1"/>
  <c r="D8" i="237"/>
  <c r="S10" i="237" s="1"/>
  <c r="C8" i="237"/>
  <c r="R10" i="237" s="1"/>
  <c r="B8" i="237"/>
  <c r="Q10" i="237" s="1"/>
  <c r="A4" i="237"/>
  <c r="Q3" i="237"/>
  <c r="G1" i="237"/>
  <c r="E390" i="236"/>
  <c r="E389" i="236"/>
  <c r="E388" i="236"/>
  <c r="E387" i="236"/>
  <c r="E386" i="236"/>
  <c r="E385" i="236"/>
  <c r="E384" i="236"/>
  <c r="E383" i="236"/>
  <c r="E382" i="236"/>
  <c r="E381" i="236"/>
  <c r="E380" i="236"/>
  <c r="E379" i="236"/>
  <c r="E378" i="236"/>
  <c r="A374" i="236"/>
  <c r="A371" i="236"/>
  <c r="E367" i="236"/>
  <c r="E366" i="236"/>
  <c r="E365" i="236"/>
  <c r="E364" i="236"/>
  <c r="E363" i="236"/>
  <c r="E362" i="236"/>
  <c r="E361" i="236"/>
  <c r="E360" i="236"/>
  <c r="E359" i="236"/>
  <c r="E358" i="236"/>
  <c r="E357" i="236"/>
  <c r="E356" i="236"/>
  <c r="E355" i="236"/>
  <c r="E354" i="236"/>
  <c r="E353" i="236"/>
  <c r="E352" i="236"/>
  <c r="E351" i="236"/>
  <c r="A347" i="236"/>
  <c r="E339" i="236"/>
  <c r="E338" i="236"/>
  <c r="E337" i="236"/>
  <c r="E336" i="236"/>
  <c r="E335" i="236"/>
  <c r="E334" i="236"/>
  <c r="E333" i="236"/>
  <c r="E332" i="236"/>
  <c r="E331" i="236"/>
  <c r="E330" i="236"/>
  <c r="E329" i="236"/>
  <c r="E328" i="236"/>
  <c r="E327" i="236"/>
  <c r="A323" i="236"/>
  <c r="A320" i="236"/>
  <c r="E316" i="236"/>
  <c r="E315" i="236"/>
  <c r="E314" i="236"/>
  <c r="E313" i="236"/>
  <c r="E312" i="236"/>
  <c r="E311" i="236"/>
  <c r="E310" i="236"/>
  <c r="E309" i="236"/>
  <c r="E308" i="236"/>
  <c r="E307" i="236"/>
  <c r="E306" i="236"/>
  <c r="E305" i="236"/>
  <c r="E304" i="236"/>
  <c r="E303" i="236"/>
  <c r="E302" i="236"/>
  <c r="E301" i="236"/>
  <c r="E300" i="236"/>
  <c r="A296" i="236"/>
  <c r="E288" i="236"/>
  <c r="E287" i="236"/>
  <c r="E286" i="236"/>
  <c r="E285" i="236"/>
  <c r="E284" i="236"/>
  <c r="E283" i="236"/>
  <c r="E282" i="236"/>
  <c r="E277" i="236"/>
  <c r="E276" i="236"/>
  <c r="E275" i="236"/>
  <c r="E274" i="236"/>
  <c r="E273" i="236"/>
  <c r="E272" i="236"/>
  <c r="E271" i="236"/>
  <c r="E266" i="236"/>
  <c r="E265" i="236"/>
  <c r="E264" i="236"/>
  <c r="E263" i="236"/>
  <c r="E262" i="236"/>
  <c r="E261" i="236"/>
  <c r="E260" i="236"/>
  <c r="E259" i="236"/>
  <c r="E258" i="236"/>
  <c r="E257" i="236"/>
  <c r="E256" i="236"/>
  <c r="E255" i="236"/>
  <c r="E254" i="236"/>
  <c r="E267" i="236" s="1"/>
  <c r="A250" i="236"/>
  <c r="A247" i="236"/>
  <c r="E243" i="236"/>
  <c r="E242" i="236"/>
  <c r="E241" i="236"/>
  <c r="E240" i="236"/>
  <c r="E239" i="236"/>
  <c r="E238" i="236"/>
  <c r="E237" i="236"/>
  <c r="E236" i="236"/>
  <c r="E235" i="236"/>
  <c r="E234" i="236"/>
  <c r="E233" i="236"/>
  <c r="E232" i="236"/>
  <c r="E231" i="236"/>
  <c r="E230" i="236"/>
  <c r="E229" i="236"/>
  <c r="E244" i="236" s="1"/>
  <c r="E228" i="236"/>
  <c r="E227" i="236"/>
  <c r="A223" i="236"/>
  <c r="E215" i="236"/>
  <c r="E214" i="236"/>
  <c r="E213" i="236"/>
  <c r="E212" i="236"/>
  <c r="E211" i="236"/>
  <c r="E210" i="236"/>
  <c r="E209" i="236"/>
  <c r="E204" i="236"/>
  <c r="E203" i="236"/>
  <c r="E202" i="236"/>
  <c r="E201" i="236"/>
  <c r="E200" i="236"/>
  <c r="E199" i="236"/>
  <c r="E198" i="236"/>
  <c r="E205" i="236" s="1"/>
  <c r="E193" i="236"/>
  <c r="E192" i="236"/>
  <c r="E191" i="236"/>
  <c r="E190" i="236"/>
  <c r="E189" i="236"/>
  <c r="E188" i="236"/>
  <c r="E187" i="236"/>
  <c r="E186" i="236"/>
  <c r="E185" i="236"/>
  <c r="E184" i="236"/>
  <c r="E183" i="236"/>
  <c r="E182" i="236"/>
  <c r="E181" i="236"/>
  <c r="E194" i="236" s="1"/>
  <c r="A177" i="236"/>
  <c r="A174" i="236"/>
  <c r="E170" i="236"/>
  <c r="E169" i="236"/>
  <c r="E168" i="236"/>
  <c r="E167" i="236"/>
  <c r="E166" i="236"/>
  <c r="E165" i="236"/>
  <c r="E164" i="236"/>
  <c r="E163" i="236"/>
  <c r="E162" i="236"/>
  <c r="E161" i="236"/>
  <c r="E160" i="236"/>
  <c r="E159" i="236"/>
  <c r="E158" i="236"/>
  <c r="E157" i="236"/>
  <c r="E156" i="236"/>
  <c r="E155" i="236"/>
  <c r="E154" i="236"/>
  <c r="E171" i="236" s="1"/>
  <c r="A150" i="236"/>
  <c r="E142" i="236"/>
  <c r="E141" i="236"/>
  <c r="E140" i="236"/>
  <c r="E139" i="236"/>
  <c r="E138" i="236"/>
  <c r="E137" i="236"/>
  <c r="E136" i="236"/>
  <c r="E131" i="236"/>
  <c r="E130" i="236"/>
  <c r="E129" i="236"/>
  <c r="E128" i="236"/>
  <c r="E127" i="236"/>
  <c r="E126" i="236"/>
  <c r="E125" i="236"/>
  <c r="E132" i="236" s="1"/>
  <c r="E120" i="236"/>
  <c r="E119" i="236"/>
  <c r="E118" i="236"/>
  <c r="E117" i="236"/>
  <c r="E116" i="236"/>
  <c r="E115" i="236"/>
  <c r="E114" i="236"/>
  <c r="E113" i="236"/>
  <c r="E112" i="236"/>
  <c r="E111" i="236"/>
  <c r="E110" i="236"/>
  <c r="E109" i="236"/>
  <c r="E108" i="236"/>
  <c r="E121" i="236" s="1"/>
  <c r="A104" i="236"/>
  <c r="A101" i="236"/>
  <c r="E97" i="236"/>
  <c r="E96" i="236"/>
  <c r="E95" i="236"/>
  <c r="E94" i="236"/>
  <c r="E93" i="236"/>
  <c r="E92" i="236"/>
  <c r="E91" i="236"/>
  <c r="E90" i="236"/>
  <c r="E89" i="236"/>
  <c r="E88" i="236"/>
  <c r="E87" i="236"/>
  <c r="E86" i="236"/>
  <c r="E85" i="236"/>
  <c r="E84" i="236"/>
  <c r="E83" i="236"/>
  <c r="E82" i="236"/>
  <c r="E81" i="236"/>
  <c r="A77" i="236"/>
  <c r="E69" i="236"/>
  <c r="E68" i="236"/>
  <c r="E67" i="236"/>
  <c r="E66" i="236"/>
  <c r="E65" i="236"/>
  <c r="E64" i="236"/>
  <c r="E63" i="236"/>
  <c r="E58" i="236"/>
  <c r="E57" i="236"/>
  <c r="E56" i="236"/>
  <c r="E55" i="236"/>
  <c r="E54" i="236"/>
  <c r="E53" i="236"/>
  <c r="E52" i="236"/>
  <c r="E47" i="236"/>
  <c r="E46" i="236"/>
  <c r="E45" i="236"/>
  <c r="E44" i="236"/>
  <c r="E43" i="236"/>
  <c r="E42" i="236"/>
  <c r="E41" i="236"/>
  <c r="E40" i="236"/>
  <c r="E39" i="236"/>
  <c r="E48" i="236" s="1"/>
  <c r="E38" i="236"/>
  <c r="E37" i="236"/>
  <c r="E36" i="236"/>
  <c r="E35" i="236"/>
  <c r="A31" i="236"/>
  <c r="A28" i="236"/>
  <c r="E24" i="236"/>
  <c r="E23" i="236"/>
  <c r="E22" i="236"/>
  <c r="E21" i="236"/>
  <c r="E20" i="236"/>
  <c r="E19" i="236"/>
  <c r="E18" i="236"/>
  <c r="E17" i="236"/>
  <c r="E16" i="236"/>
  <c r="E15" i="236"/>
  <c r="E14" i="236"/>
  <c r="E13" i="236"/>
  <c r="E12" i="236"/>
  <c r="E11" i="236"/>
  <c r="E10" i="236"/>
  <c r="E9" i="236"/>
  <c r="E8" i="236"/>
  <c r="J7" i="236"/>
  <c r="J6" i="236"/>
  <c r="J5" i="236"/>
  <c r="A4" i="236"/>
  <c r="A1" i="236"/>
  <c r="A74" i="236" s="1"/>
  <c r="A147" i="236" s="1"/>
  <c r="A220" i="236" s="1"/>
  <c r="A293" i="236" s="1"/>
  <c r="A344" i="236" s="1"/>
  <c r="E390" i="235"/>
  <c r="E389" i="235"/>
  <c r="E388" i="235"/>
  <c r="E387" i="235"/>
  <c r="E386" i="235"/>
  <c r="E385" i="235"/>
  <c r="E384" i="235"/>
  <c r="E383" i="235"/>
  <c r="E382" i="235"/>
  <c r="E381" i="235"/>
  <c r="E380" i="235"/>
  <c r="E391" i="235" s="1"/>
  <c r="E379" i="235"/>
  <c r="E378" i="235"/>
  <c r="A374" i="235"/>
  <c r="A371" i="235"/>
  <c r="E367" i="235"/>
  <c r="E366" i="235"/>
  <c r="E365" i="235"/>
  <c r="E364" i="235"/>
  <c r="E363" i="235"/>
  <c r="E362" i="235"/>
  <c r="E361" i="235"/>
  <c r="E360" i="235"/>
  <c r="E359" i="235"/>
  <c r="E358" i="235"/>
  <c r="E357" i="235"/>
  <c r="E356" i="235"/>
  <c r="E355" i="235"/>
  <c r="E354" i="235"/>
  <c r="E353" i="235"/>
  <c r="E352" i="235"/>
  <c r="E351" i="235"/>
  <c r="A347" i="235"/>
  <c r="E339" i="235"/>
  <c r="E338" i="235"/>
  <c r="E337" i="235"/>
  <c r="E336" i="235"/>
  <c r="E335" i="235"/>
  <c r="E334" i="235"/>
  <c r="E333" i="235"/>
  <c r="E332" i="235"/>
  <c r="E331" i="235"/>
  <c r="E330" i="235"/>
  <c r="E329" i="235"/>
  <c r="E328" i="235"/>
  <c r="E327" i="235"/>
  <c r="A323" i="235"/>
  <c r="A320" i="235"/>
  <c r="E316" i="235"/>
  <c r="E315" i="235"/>
  <c r="E314" i="235"/>
  <c r="E313" i="235"/>
  <c r="E312" i="235"/>
  <c r="E311" i="235"/>
  <c r="E310" i="235"/>
  <c r="E309" i="235"/>
  <c r="E308" i="235"/>
  <c r="E307" i="235"/>
  <c r="E306" i="235"/>
  <c r="E305" i="235"/>
  <c r="E304" i="235"/>
  <c r="E303" i="235"/>
  <c r="E302" i="235"/>
  <c r="E301" i="235"/>
  <c r="E300" i="235"/>
  <c r="A296" i="235"/>
  <c r="E288" i="235"/>
  <c r="E287" i="235"/>
  <c r="E286" i="235"/>
  <c r="E285" i="235"/>
  <c r="E284" i="235"/>
  <c r="E283" i="235"/>
  <c r="E282" i="235"/>
  <c r="E277" i="235"/>
  <c r="E276" i="235"/>
  <c r="E275" i="235"/>
  <c r="E274" i="235"/>
  <c r="E273" i="235"/>
  <c r="E272" i="235"/>
  <c r="E271" i="235"/>
  <c r="E266" i="235"/>
  <c r="E265" i="235"/>
  <c r="E264" i="235"/>
  <c r="E263" i="235"/>
  <c r="E262" i="235"/>
  <c r="E261" i="235"/>
  <c r="E260" i="235"/>
  <c r="E259" i="235"/>
  <c r="E258" i="235"/>
  <c r="E257" i="235"/>
  <c r="E256" i="235"/>
  <c r="E255" i="235"/>
  <c r="E254" i="235"/>
  <c r="A250" i="235"/>
  <c r="A247" i="235"/>
  <c r="E243" i="235"/>
  <c r="E242" i="235"/>
  <c r="E241" i="235"/>
  <c r="E240" i="235"/>
  <c r="E239" i="235"/>
  <c r="E238" i="235"/>
  <c r="E237" i="235"/>
  <c r="E236" i="235"/>
  <c r="E235" i="235"/>
  <c r="E234" i="235"/>
  <c r="E233" i="235"/>
  <c r="E232" i="235"/>
  <c r="E231" i="235"/>
  <c r="E230" i="235"/>
  <c r="E229" i="235"/>
  <c r="E228" i="235"/>
  <c r="E227" i="235"/>
  <c r="E244" i="235" s="1"/>
  <c r="A223" i="235"/>
  <c r="E215" i="235"/>
  <c r="E216" i="235" s="1"/>
  <c r="E214" i="235"/>
  <c r="E213" i="235"/>
  <c r="E212" i="235"/>
  <c r="E211" i="235"/>
  <c r="E210" i="235"/>
  <c r="E209" i="235"/>
  <c r="E204" i="235"/>
  <c r="E205" i="235" s="1"/>
  <c r="E203" i="235"/>
  <c r="E202" i="235"/>
  <c r="E201" i="235"/>
  <c r="E200" i="235"/>
  <c r="E199" i="235"/>
  <c r="E198" i="235"/>
  <c r="E193" i="235"/>
  <c r="E192" i="235"/>
  <c r="E191" i="235"/>
  <c r="E190" i="235"/>
  <c r="E189" i="235"/>
  <c r="E188" i="235"/>
  <c r="E187" i="235"/>
  <c r="E186" i="235"/>
  <c r="E185" i="235"/>
  <c r="E184" i="235"/>
  <c r="E183" i="235"/>
  <c r="E182" i="235"/>
  <c r="E181" i="235"/>
  <c r="A177" i="235"/>
  <c r="A174" i="235"/>
  <c r="E170" i="235"/>
  <c r="E169" i="235"/>
  <c r="E168" i="235"/>
  <c r="E167" i="235"/>
  <c r="E166" i="235"/>
  <c r="E165" i="235"/>
  <c r="E164" i="235"/>
  <c r="E163" i="235"/>
  <c r="E162" i="235"/>
  <c r="E161" i="235"/>
  <c r="E160" i="235"/>
  <c r="E159" i="235"/>
  <c r="E158" i="235"/>
  <c r="E157" i="235"/>
  <c r="E156" i="235"/>
  <c r="E155" i="235"/>
  <c r="E154" i="235"/>
  <c r="A150" i="235"/>
  <c r="E142" i="235"/>
  <c r="E141" i="235"/>
  <c r="E140" i="235"/>
  <c r="E139" i="235"/>
  <c r="E138" i="235"/>
  <c r="E137" i="235"/>
  <c r="E136" i="235"/>
  <c r="E131" i="235"/>
  <c r="E130" i="235"/>
  <c r="E129" i="235"/>
  <c r="E128" i="235"/>
  <c r="E127" i="235"/>
  <c r="E126" i="235"/>
  <c r="E125" i="235"/>
  <c r="E132" i="235" s="1"/>
  <c r="E120" i="235"/>
  <c r="E119" i="235"/>
  <c r="E118" i="235"/>
  <c r="E117" i="235"/>
  <c r="E116" i="235"/>
  <c r="E115" i="235"/>
  <c r="E114" i="235"/>
  <c r="E113" i="235"/>
  <c r="E112" i="235"/>
  <c r="E111" i="235"/>
  <c r="E110" i="235"/>
  <c r="E109" i="235"/>
  <c r="E108" i="235"/>
  <c r="A104" i="235"/>
  <c r="A101" i="235"/>
  <c r="E97" i="235"/>
  <c r="E96" i="235"/>
  <c r="E95" i="235"/>
  <c r="E94" i="235"/>
  <c r="E93" i="235"/>
  <c r="E92" i="235"/>
  <c r="E91" i="235"/>
  <c r="E90" i="235"/>
  <c r="E89" i="235"/>
  <c r="E88" i="235"/>
  <c r="E87" i="235"/>
  <c r="E86" i="235"/>
  <c r="E85" i="235"/>
  <c r="E84" i="235"/>
  <c r="E83" i="235"/>
  <c r="E82" i="235"/>
  <c r="E81" i="235"/>
  <c r="A77" i="235"/>
  <c r="E69" i="235"/>
  <c r="E68" i="235"/>
  <c r="E67" i="235"/>
  <c r="E66" i="235"/>
  <c r="E65" i="235"/>
  <c r="E64" i="235"/>
  <c r="E63" i="235"/>
  <c r="E58" i="235"/>
  <c r="E59" i="235" s="1"/>
  <c r="E57" i="235"/>
  <c r="E56" i="235"/>
  <c r="E55" i="235"/>
  <c r="E54" i="235"/>
  <c r="E53" i="235"/>
  <c r="E52" i="235"/>
  <c r="E47" i="235"/>
  <c r="E48" i="235" s="1"/>
  <c r="E46" i="235"/>
  <c r="E45" i="235"/>
  <c r="E44" i="235"/>
  <c r="E43" i="235"/>
  <c r="E42" i="235"/>
  <c r="E41" i="235"/>
  <c r="E40" i="235"/>
  <c r="E39" i="235"/>
  <c r="E38" i="235"/>
  <c r="E37" i="235"/>
  <c r="E36" i="235"/>
  <c r="E35" i="235"/>
  <c r="A31" i="235"/>
  <c r="A28" i="235"/>
  <c r="E24" i="235"/>
  <c r="E23" i="235"/>
  <c r="E22" i="235"/>
  <c r="E21" i="235"/>
  <c r="E20" i="235"/>
  <c r="E19" i="235"/>
  <c r="E18" i="235"/>
  <c r="E17" i="235"/>
  <c r="E16" i="235"/>
  <c r="E15" i="235"/>
  <c r="E14" i="235"/>
  <c r="E13" i="235"/>
  <c r="E12" i="235"/>
  <c r="E11" i="235"/>
  <c r="E10" i="235"/>
  <c r="E9" i="235"/>
  <c r="E8" i="235"/>
  <c r="J7" i="235"/>
  <c r="J6" i="235"/>
  <c r="J5" i="235"/>
  <c r="A4" i="235"/>
  <c r="A1" i="235"/>
  <c r="A74" i="235" s="1"/>
  <c r="A147" i="235" s="1"/>
  <c r="A220" i="235" s="1"/>
  <c r="A293" i="235" s="1"/>
  <c r="A344" i="235" s="1"/>
  <c r="Q3" i="213"/>
  <c r="J5" i="143"/>
  <c r="E390" i="234"/>
  <c r="E389" i="234"/>
  <c r="E388" i="234"/>
  <c r="E387" i="234"/>
  <c r="E386" i="234"/>
  <c r="E385" i="234"/>
  <c r="E384" i="234"/>
  <c r="E383" i="234"/>
  <c r="E382" i="234"/>
  <c r="E381" i="234"/>
  <c r="E380" i="234"/>
  <c r="E391" i="234" s="1"/>
  <c r="E379" i="234"/>
  <c r="E378" i="234"/>
  <c r="A374" i="234"/>
  <c r="A371" i="234"/>
  <c r="E367" i="234"/>
  <c r="E366" i="234"/>
  <c r="E365" i="234"/>
  <c r="E364" i="234"/>
  <c r="E363" i="234"/>
  <c r="E362" i="234"/>
  <c r="E361" i="234"/>
  <c r="E360" i="234"/>
  <c r="E359" i="234"/>
  <c r="E358" i="234"/>
  <c r="E357" i="234"/>
  <c r="E356" i="234"/>
  <c r="E355" i="234"/>
  <c r="E354" i="234"/>
  <c r="E353" i="234"/>
  <c r="E352" i="234"/>
  <c r="E351" i="234"/>
  <c r="A347" i="234"/>
  <c r="E339" i="234"/>
  <c r="E338" i="234"/>
  <c r="E337" i="234"/>
  <c r="E336" i="234"/>
  <c r="E335" i="234"/>
  <c r="E334" i="234"/>
  <c r="E333" i="234"/>
  <c r="E332" i="234"/>
  <c r="E331" i="234"/>
  <c r="E330" i="234"/>
  <c r="E329" i="234"/>
  <c r="E328" i="234"/>
  <c r="E327" i="234"/>
  <c r="A323" i="234"/>
  <c r="A320" i="234"/>
  <c r="E316" i="234"/>
  <c r="E315" i="234"/>
  <c r="E314" i="234"/>
  <c r="E313" i="234"/>
  <c r="E312" i="234"/>
  <c r="E311" i="234"/>
  <c r="E310" i="234"/>
  <c r="E309" i="234"/>
  <c r="E308" i="234"/>
  <c r="E307" i="234"/>
  <c r="E306" i="234"/>
  <c r="E305" i="234"/>
  <c r="E304" i="234"/>
  <c r="E303" i="234"/>
  <c r="E302" i="234"/>
  <c r="E301" i="234"/>
  <c r="E300" i="234"/>
  <c r="A296" i="234"/>
  <c r="E288" i="234"/>
  <c r="E287" i="234"/>
  <c r="E286" i="234"/>
  <c r="E285" i="234"/>
  <c r="E284" i="234"/>
  <c r="E283" i="234"/>
  <c r="E282" i="234"/>
  <c r="E289" i="234" s="1"/>
  <c r="E277" i="234"/>
  <c r="E276" i="234"/>
  <c r="E275" i="234"/>
  <c r="E274" i="234"/>
  <c r="E273" i="234"/>
  <c r="E272" i="234"/>
  <c r="E271" i="234"/>
  <c r="E278" i="234" s="1"/>
  <c r="E266" i="234"/>
  <c r="E265" i="234"/>
  <c r="E264" i="234"/>
  <c r="E263" i="234"/>
  <c r="E262" i="234"/>
  <c r="E261" i="234"/>
  <c r="E260" i="234"/>
  <c r="E259" i="234"/>
  <c r="E258" i="234"/>
  <c r="E257" i="234"/>
  <c r="E256" i="234"/>
  <c r="E267" i="234" s="1"/>
  <c r="E255" i="234"/>
  <c r="E254" i="234"/>
  <c r="A250" i="234"/>
  <c r="A247" i="234"/>
  <c r="E243" i="234"/>
  <c r="E242" i="234"/>
  <c r="E241" i="234"/>
  <c r="E240" i="234"/>
  <c r="E239" i="234"/>
  <c r="E238" i="234"/>
  <c r="E237" i="234"/>
  <c r="E236" i="234"/>
  <c r="E235" i="234"/>
  <c r="E234" i="234"/>
  <c r="E233" i="234"/>
  <c r="E232" i="234"/>
  <c r="E231" i="234"/>
  <c r="E230" i="234"/>
  <c r="E229" i="234"/>
  <c r="E228" i="234"/>
  <c r="E227" i="234"/>
  <c r="A223" i="234"/>
  <c r="E215" i="234"/>
  <c r="E214" i="234"/>
  <c r="E213" i="234"/>
  <c r="E212" i="234"/>
  <c r="E211" i="234"/>
  <c r="E210" i="234"/>
  <c r="E209" i="234"/>
  <c r="E204" i="234"/>
  <c r="E203" i="234"/>
  <c r="E202" i="234"/>
  <c r="E201" i="234"/>
  <c r="E200" i="234"/>
  <c r="E199" i="234"/>
  <c r="E198" i="234"/>
  <c r="E193" i="234"/>
  <c r="E192" i="234"/>
  <c r="E191" i="234"/>
  <c r="E190" i="234"/>
  <c r="E189" i="234"/>
  <c r="E188" i="234"/>
  <c r="E187" i="234"/>
  <c r="E186" i="234"/>
  <c r="E185" i="234"/>
  <c r="E184" i="234"/>
  <c r="E183" i="234"/>
  <c r="E182" i="234"/>
  <c r="E181" i="234"/>
  <c r="A177" i="234"/>
  <c r="A174" i="234"/>
  <c r="E170" i="234"/>
  <c r="E169" i="234"/>
  <c r="E168" i="234"/>
  <c r="E167" i="234"/>
  <c r="E166" i="234"/>
  <c r="E165" i="234"/>
  <c r="E164" i="234"/>
  <c r="E163" i="234"/>
  <c r="E162" i="234"/>
  <c r="E161" i="234"/>
  <c r="E160" i="234"/>
  <c r="E159" i="234"/>
  <c r="E158" i="234"/>
  <c r="E157" i="234"/>
  <c r="E156" i="234"/>
  <c r="E155" i="234"/>
  <c r="E154" i="234"/>
  <c r="A150" i="234"/>
  <c r="E142" i="234"/>
  <c r="E141" i="234"/>
  <c r="E140" i="234"/>
  <c r="E139" i="234"/>
  <c r="E138" i="234"/>
  <c r="E137" i="234"/>
  <c r="E136" i="234"/>
  <c r="E131" i="234"/>
  <c r="E130" i="234"/>
  <c r="E129" i="234"/>
  <c r="E128" i="234"/>
  <c r="E127" i="234"/>
  <c r="E126" i="234"/>
  <c r="E125" i="234"/>
  <c r="E120" i="234"/>
  <c r="E119" i="234"/>
  <c r="E118" i="234"/>
  <c r="E117" i="234"/>
  <c r="E116" i="234"/>
  <c r="E115" i="234"/>
  <c r="E114" i="234"/>
  <c r="E113" i="234"/>
  <c r="E112" i="234"/>
  <c r="E111" i="234"/>
  <c r="E110" i="234"/>
  <c r="E109" i="234"/>
  <c r="E108" i="234"/>
  <c r="A104" i="234"/>
  <c r="A101" i="234"/>
  <c r="E97" i="234"/>
  <c r="E96" i="234"/>
  <c r="E95" i="234"/>
  <c r="E94" i="234"/>
  <c r="E93" i="234"/>
  <c r="E92" i="234"/>
  <c r="E91" i="234"/>
  <c r="E90" i="234"/>
  <c r="E89" i="234"/>
  <c r="E88" i="234"/>
  <c r="E87" i="234"/>
  <c r="E86" i="234"/>
  <c r="E85" i="234"/>
  <c r="E84" i="234"/>
  <c r="E83" i="234"/>
  <c r="E82" i="234"/>
  <c r="E81" i="234"/>
  <c r="A77" i="234"/>
  <c r="E69" i="234"/>
  <c r="E68" i="234"/>
  <c r="E67" i="234"/>
  <c r="E66" i="234"/>
  <c r="E65" i="234"/>
  <c r="E64" i="234"/>
  <c r="E63" i="234"/>
  <c r="E58" i="234"/>
  <c r="E57" i="234"/>
  <c r="E56" i="234"/>
  <c r="E55" i="234"/>
  <c r="E54" i="234"/>
  <c r="E53" i="234"/>
  <c r="E52" i="234"/>
  <c r="E47" i="234"/>
  <c r="E46" i="234"/>
  <c r="E45" i="234"/>
  <c r="E44" i="234"/>
  <c r="E43" i="234"/>
  <c r="E42" i="234"/>
  <c r="E41" i="234"/>
  <c r="E40" i="234"/>
  <c r="E39" i="234"/>
  <c r="E38" i="234"/>
  <c r="E37" i="234"/>
  <c r="E36" i="234"/>
  <c r="E35" i="234"/>
  <c r="A31" i="234"/>
  <c r="A28" i="234"/>
  <c r="E24" i="234"/>
  <c r="E23" i="234"/>
  <c r="E22" i="234"/>
  <c r="E21" i="234"/>
  <c r="E20" i="234"/>
  <c r="E19" i="234"/>
  <c r="E18" i="234"/>
  <c r="E17" i="234"/>
  <c r="E16" i="234"/>
  <c r="E15" i="234"/>
  <c r="E14" i="234"/>
  <c r="E13" i="234"/>
  <c r="E12" i="234"/>
  <c r="E11" i="234"/>
  <c r="E10" i="234"/>
  <c r="E9" i="234"/>
  <c r="E8" i="234"/>
  <c r="J7" i="234"/>
  <c r="J6" i="234"/>
  <c r="A4" i="234"/>
  <c r="A1" i="234"/>
  <c r="A74" i="234" s="1"/>
  <c r="A147" i="234" s="1"/>
  <c r="A220" i="234" s="1"/>
  <c r="A293" i="234" s="1"/>
  <c r="A344" i="234" s="1"/>
  <c r="E390" i="233"/>
  <c r="E389" i="233"/>
  <c r="E388" i="233"/>
  <c r="E387" i="233"/>
  <c r="E386" i="233"/>
  <c r="E385" i="233"/>
  <c r="E384" i="233"/>
  <c r="E383" i="233"/>
  <c r="E382" i="233"/>
  <c r="E381" i="233"/>
  <c r="E380" i="233"/>
  <c r="E379" i="233"/>
  <c r="E378" i="233"/>
  <c r="A374" i="233"/>
  <c r="A371" i="233"/>
  <c r="E367" i="233"/>
  <c r="E366" i="233"/>
  <c r="E365" i="233"/>
  <c r="E364" i="233"/>
  <c r="E363" i="233"/>
  <c r="E362" i="233"/>
  <c r="E361" i="233"/>
  <c r="E360" i="233"/>
  <c r="E359" i="233"/>
  <c r="E358" i="233"/>
  <c r="E357" i="233"/>
  <c r="E356" i="233"/>
  <c r="E355" i="233"/>
  <c r="E354" i="233"/>
  <c r="E353" i="233"/>
  <c r="E352" i="233"/>
  <c r="E351" i="233"/>
  <c r="A347" i="233"/>
  <c r="E339" i="233"/>
  <c r="E338" i="233"/>
  <c r="E337" i="233"/>
  <c r="E336" i="233"/>
  <c r="E335" i="233"/>
  <c r="E334" i="233"/>
  <c r="E333" i="233"/>
  <c r="E332" i="233"/>
  <c r="E331" i="233"/>
  <c r="E330" i="233"/>
  <c r="E329" i="233"/>
  <c r="E328" i="233"/>
  <c r="E327" i="233"/>
  <c r="E340" i="233" s="1"/>
  <c r="A323" i="233"/>
  <c r="A320" i="233"/>
  <c r="E316" i="233"/>
  <c r="E315" i="233"/>
  <c r="E314" i="233"/>
  <c r="E313" i="233"/>
  <c r="E312" i="233"/>
  <c r="E311" i="233"/>
  <c r="E310" i="233"/>
  <c r="E309" i="233"/>
  <c r="E308" i="233"/>
  <c r="E307" i="233"/>
  <c r="E306" i="233"/>
  <c r="E305" i="233"/>
  <c r="E304" i="233"/>
  <c r="E303" i="233"/>
  <c r="E302" i="233"/>
  <c r="E301" i="233"/>
  <c r="E300" i="233"/>
  <c r="A296" i="233"/>
  <c r="E288" i="233"/>
  <c r="E287" i="233"/>
  <c r="E286" i="233"/>
  <c r="E285" i="233"/>
  <c r="E284" i="233"/>
  <c r="E283" i="233"/>
  <c r="E282" i="233"/>
  <c r="E277" i="233"/>
  <c r="E276" i="233"/>
  <c r="E275" i="233"/>
  <c r="E274" i="233"/>
  <c r="E273" i="233"/>
  <c r="E272" i="233"/>
  <c r="E271" i="233"/>
  <c r="E278" i="233" s="1"/>
  <c r="E266" i="233"/>
  <c r="E265" i="233"/>
  <c r="E264" i="233"/>
  <c r="E263" i="233"/>
  <c r="E262" i="233"/>
  <c r="E261" i="233"/>
  <c r="E260" i="233"/>
  <c r="E259" i="233"/>
  <c r="E258" i="233"/>
  <c r="E257" i="233"/>
  <c r="E256" i="233"/>
  <c r="E255" i="233"/>
  <c r="E254" i="233"/>
  <c r="A250" i="233"/>
  <c r="A247" i="233"/>
  <c r="E243" i="233"/>
  <c r="E242" i="233"/>
  <c r="E241" i="233"/>
  <c r="E240" i="233"/>
  <c r="E239" i="233"/>
  <c r="E238" i="233"/>
  <c r="E237" i="233"/>
  <c r="E236" i="233"/>
  <c r="E235" i="233"/>
  <c r="E234" i="233"/>
  <c r="E233" i="233"/>
  <c r="E232" i="233"/>
  <c r="E231" i="233"/>
  <c r="E230" i="233"/>
  <c r="E229" i="233"/>
  <c r="E228" i="233"/>
  <c r="E227" i="233"/>
  <c r="A223" i="233"/>
  <c r="E215" i="233"/>
  <c r="E214" i="233"/>
  <c r="E213" i="233"/>
  <c r="E212" i="233"/>
  <c r="E211" i="233"/>
  <c r="E210" i="233"/>
  <c r="E209" i="233"/>
  <c r="E204" i="233"/>
  <c r="E203" i="233"/>
  <c r="E202" i="233"/>
  <c r="E201" i="233"/>
  <c r="E200" i="233"/>
  <c r="E199" i="233"/>
  <c r="E198" i="233"/>
  <c r="E193" i="233"/>
  <c r="E192" i="233"/>
  <c r="E191" i="233"/>
  <c r="E190" i="233"/>
  <c r="E189" i="233"/>
  <c r="E188" i="233"/>
  <c r="E187" i="233"/>
  <c r="E186" i="233"/>
  <c r="E185" i="233"/>
  <c r="E184" i="233"/>
  <c r="E183" i="233"/>
  <c r="E182" i="233"/>
  <c r="E181" i="233"/>
  <c r="A177" i="233"/>
  <c r="A174" i="233"/>
  <c r="E170" i="233"/>
  <c r="E169" i="233"/>
  <c r="E168" i="233"/>
  <c r="E167" i="233"/>
  <c r="E166" i="233"/>
  <c r="E165" i="233"/>
  <c r="E164" i="233"/>
  <c r="E163" i="233"/>
  <c r="E162" i="233"/>
  <c r="E161" i="233"/>
  <c r="E160" i="233"/>
  <c r="E159" i="233"/>
  <c r="E158" i="233"/>
  <c r="E157" i="233"/>
  <c r="E156" i="233"/>
  <c r="E155" i="233"/>
  <c r="E154" i="233"/>
  <c r="A150" i="233"/>
  <c r="E142" i="233"/>
  <c r="E141" i="233"/>
  <c r="E140" i="233"/>
  <c r="E139" i="233"/>
  <c r="E138" i="233"/>
  <c r="E137" i="233"/>
  <c r="E136" i="233"/>
  <c r="E131" i="233"/>
  <c r="E130" i="233"/>
  <c r="E129" i="233"/>
  <c r="E128" i="233"/>
  <c r="E127" i="233"/>
  <c r="E126" i="233"/>
  <c r="E125" i="233"/>
  <c r="E132" i="233" s="1"/>
  <c r="E120" i="233"/>
  <c r="E119" i="233"/>
  <c r="E118" i="233"/>
  <c r="E117" i="233"/>
  <c r="E116" i="233"/>
  <c r="E115" i="233"/>
  <c r="E114" i="233"/>
  <c r="E113" i="233"/>
  <c r="E112" i="233"/>
  <c r="E111" i="233"/>
  <c r="E110" i="233"/>
  <c r="E109" i="233"/>
  <c r="E108" i="233"/>
  <c r="E121" i="233" s="1"/>
  <c r="A104" i="233"/>
  <c r="A101" i="233"/>
  <c r="E97" i="233"/>
  <c r="E96" i="233"/>
  <c r="E95" i="233"/>
  <c r="E94" i="233"/>
  <c r="E93" i="233"/>
  <c r="E92" i="233"/>
  <c r="E91" i="233"/>
  <c r="E90" i="233"/>
  <c r="E89" i="233"/>
  <c r="E88" i="233"/>
  <c r="E87" i="233"/>
  <c r="E86" i="233"/>
  <c r="E85" i="233"/>
  <c r="E84" i="233"/>
  <c r="E83" i="233"/>
  <c r="E82" i="233"/>
  <c r="E81" i="233"/>
  <c r="A77" i="233"/>
  <c r="E69" i="233"/>
  <c r="E68" i="233"/>
  <c r="E67" i="233"/>
  <c r="E66" i="233"/>
  <c r="E65" i="233"/>
  <c r="E64" i="233"/>
  <c r="E63" i="233"/>
  <c r="E58" i="233"/>
  <c r="E57" i="233"/>
  <c r="E56" i="233"/>
  <c r="E55" i="233"/>
  <c r="E54" i="233"/>
  <c r="E53" i="233"/>
  <c r="E52" i="233"/>
  <c r="E47" i="233"/>
  <c r="E46" i="233"/>
  <c r="E45" i="233"/>
  <c r="E44" i="233"/>
  <c r="E43" i="233"/>
  <c r="E42" i="233"/>
  <c r="E41" i="233"/>
  <c r="E40" i="233"/>
  <c r="E39" i="233"/>
  <c r="E38" i="233"/>
  <c r="E37" i="233"/>
  <c r="E36" i="233"/>
  <c r="E35" i="233"/>
  <c r="A31" i="233"/>
  <c r="A28" i="233"/>
  <c r="E24" i="233"/>
  <c r="E23" i="233"/>
  <c r="E22" i="233"/>
  <c r="E21" i="233"/>
  <c r="E20" i="233"/>
  <c r="E19" i="233"/>
  <c r="E18" i="233"/>
  <c r="E17" i="233"/>
  <c r="E16" i="233"/>
  <c r="E15" i="233"/>
  <c r="E14" i="233"/>
  <c r="E13" i="233"/>
  <c r="E12" i="233"/>
  <c r="E11" i="233"/>
  <c r="E10" i="233"/>
  <c r="E9" i="233"/>
  <c r="E8" i="233"/>
  <c r="J7" i="233"/>
  <c r="J6" i="233"/>
  <c r="J5" i="233"/>
  <c r="A4" i="233"/>
  <c r="A1" i="233"/>
  <c r="A74" i="233" s="1"/>
  <c r="A147" i="233" s="1"/>
  <c r="A220" i="233" s="1"/>
  <c r="A293" i="233" s="1"/>
  <c r="A344" i="233" s="1"/>
  <c r="B38" i="231"/>
  <c r="E31" i="231" s="1"/>
  <c r="L37" i="231"/>
  <c r="K37" i="231"/>
  <c r="J37" i="231"/>
  <c r="I37" i="231"/>
  <c r="H37" i="231"/>
  <c r="G37" i="231"/>
  <c r="F37" i="231"/>
  <c r="E37" i="231"/>
  <c r="D37" i="231"/>
  <c r="C37" i="231"/>
  <c r="B37" i="231"/>
  <c r="L35" i="231"/>
  <c r="K35" i="231"/>
  <c r="J35" i="231"/>
  <c r="I35" i="231"/>
  <c r="H35" i="231"/>
  <c r="G35" i="231"/>
  <c r="F35" i="231"/>
  <c r="E35" i="231"/>
  <c r="D35" i="231"/>
  <c r="C35" i="231"/>
  <c r="B35" i="231"/>
  <c r="L34" i="231"/>
  <c r="K34" i="231"/>
  <c r="J34" i="231"/>
  <c r="I34" i="231"/>
  <c r="H34" i="231"/>
  <c r="G34" i="231"/>
  <c r="F34" i="231"/>
  <c r="E34" i="231"/>
  <c r="D34" i="231"/>
  <c r="C34" i="231"/>
  <c r="B34" i="231"/>
  <c r="L32" i="231"/>
  <c r="K32" i="231"/>
  <c r="J32" i="231"/>
  <c r="I32" i="231"/>
  <c r="H32" i="231"/>
  <c r="G32" i="231"/>
  <c r="F32" i="231"/>
  <c r="E32" i="231"/>
  <c r="D32" i="231"/>
  <c r="C32" i="231"/>
  <c r="B32" i="231"/>
  <c r="L31" i="231"/>
  <c r="K31" i="231"/>
  <c r="H31" i="231"/>
  <c r="G31" i="231"/>
  <c r="F31" i="231"/>
  <c r="L29" i="231"/>
  <c r="K29" i="231"/>
  <c r="J29" i="231"/>
  <c r="I29" i="231"/>
  <c r="H29" i="231"/>
  <c r="G29" i="231"/>
  <c r="F29" i="231"/>
  <c r="E29" i="231"/>
  <c r="D29" i="231"/>
  <c r="C29" i="231"/>
  <c r="B29" i="231"/>
  <c r="P28" i="231"/>
  <c r="P34" i="231" s="1"/>
  <c r="P40" i="231" s="1"/>
  <c r="P27" i="231"/>
  <c r="P33" i="231" s="1"/>
  <c r="P39" i="231" s="1"/>
  <c r="P26" i="231"/>
  <c r="P32" i="231" s="1"/>
  <c r="P38" i="231" s="1"/>
  <c r="P44" i="231" s="1"/>
  <c r="P25" i="231"/>
  <c r="P31" i="231" s="1"/>
  <c r="P37" i="231" s="1"/>
  <c r="P43" i="231" s="1"/>
  <c r="D25" i="231"/>
  <c r="D26" i="231" s="1"/>
  <c r="P24" i="231"/>
  <c r="P30" i="231" s="1"/>
  <c r="P36" i="231" s="1"/>
  <c r="P42" i="231" s="1"/>
  <c r="K24" i="231"/>
  <c r="P23" i="231"/>
  <c r="P29" i="231" s="1"/>
  <c r="P35" i="231" s="1"/>
  <c r="P41" i="231" s="1"/>
  <c r="K23" i="231"/>
  <c r="A23" i="231"/>
  <c r="K22" i="231"/>
  <c r="J21" i="231"/>
  <c r="I21" i="231"/>
  <c r="H21" i="231"/>
  <c r="G21" i="231"/>
  <c r="F21" i="231"/>
  <c r="E21" i="231"/>
  <c r="D21" i="231"/>
  <c r="C21" i="231"/>
  <c r="B21" i="231"/>
  <c r="J20" i="231"/>
  <c r="I20" i="231"/>
  <c r="I25" i="231" s="1"/>
  <c r="H20" i="231"/>
  <c r="H25" i="231" s="1"/>
  <c r="H26" i="231" s="1"/>
  <c r="G20" i="231"/>
  <c r="G25" i="231" s="1"/>
  <c r="F20" i="231"/>
  <c r="E20" i="231"/>
  <c r="E25" i="231" s="1"/>
  <c r="D20" i="231"/>
  <c r="C20" i="231"/>
  <c r="C25" i="231" s="1"/>
  <c r="C26" i="231" s="1"/>
  <c r="B20" i="231"/>
  <c r="B25" i="231" s="1"/>
  <c r="B26" i="231" s="1"/>
  <c r="K19" i="231"/>
  <c r="J18" i="231"/>
  <c r="I18" i="231"/>
  <c r="H18" i="231"/>
  <c r="G18" i="231"/>
  <c r="F18" i="231"/>
  <c r="E18" i="231"/>
  <c r="D18" i="231"/>
  <c r="C18" i="231"/>
  <c r="B18" i="231"/>
  <c r="A14" i="231"/>
  <c r="P16" i="231" s="1"/>
  <c r="P13" i="231"/>
  <c r="A13" i="231"/>
  <c r="P15" i="231" s="1"/>
  <c r="P12" i="231"/>
  <c r="A12" i="231"/>
  <c r="A22" i="231" s="1"/>
  <c r="A11" i="231"/>
  <c r="A21" i="231" s="1"/>
  <c r="V10" i="231"/>
  <c r="P10" i="231"/>
  <c r="A10" i="231"/>
  <c r="A20" i="231" s="1"/>
  <c r="A9" i="231"/>
  <c r="P11" i="231" s="1"/>
  <c r="Q8" i="231"/>
  <c r="G8" i="231"/>
  <c r="F8" i="231"/>
  <c r="U10" i="231" s="1"/>
  <c r="E8" i="231"/>
  <c r="T10" i="231" s="1"/>
  <c r="D8" i="231"/>
  <c r="S10" i="231" s="1"/>
  <c r="C8" i="231"/>
  <c r="R10" i="231" s="1"/>
  <c r="B8" i="231"/>
  <c r="Q10" i="231" s="1"/>
  <c r="A4" i="231"/>
  <c r="Q3" i="231"/>
  <c r="G1" i="231"/>
  <c r="B38" i="230"/>
  <c r="E31" i="230" s="1"/>
  <c r="L37" i="230"/>
  <c r="K37" i="230"/>
  <c r="J37" i="230"/>
  <c r="I37" i="230"/>
  <c r="H37" i="230"/>
  <c r="G37" i="230"/>
  <c r="F37" i="230"/>
  <c r="E37" i="230"/>
  <c r="D37" i="230"/>
  <c r="C37" i="230"/>
  <c r="B37" i="230"/>
  <c r="L35" i="230"/>
  <c r="K35" i="230"/>
  <c r="J35" i="230"/>
  <c r="I35" i="230"/>
  <c r="H35" i="230"/>
  <c r="G35" i="230"/>
  <c r="F35" i="230"/>
  <c r="E35" i="230"/>
  <c r="D35" i="230"/>
  <c r="C35" i="230"/>
  <c r="B35" i="230"/>
  <c r="L34" i="230"/>
  <c r="K34" i="230"/>
  <c r="J34" i="230"/>
  <c r="I34" i="230"/>
  <c r="H34" i="230"/>
  <c r="G34" i="230"/>
  <c r="F34" i="230"/>
  <c r="E34" i="230"/>
  <c r="D34" i="230"/>
  <c r="C34" i="230"/>
  <c r="B34" i="230"/>
  <c r="L32" i="230"/>
  <c r="K32" i="230"/>
  <c r="J32" i="230"/>
  <c r="I32" i="230"/>
  <c r="H32" i="230"/>
  <c r="G32" i="230"/>
  <c r="F32" i="230"/>
  <c r="E32" i="230"/>
  <c r="D32" i="230"/>
  <c r="C32" i="230"/>
  <c r="B32" i="230"/>
  <c r="L31" i="230"/>
  <c r="K31" i="230"/>
  <c r="J31" i="230"/>
  <c r="I31" i="230"/>
  <c r="H31" i="230"/>
  <c r="G31" i="230"/>
  <c r="F31" i="230"/>
  <c r="D31" i="230"/>
  <c r="C31" i="230"/>
  <c r="L29" i="230"/>
  <c r="K29" i="230"/>
  <c r="J29" i="230"/>
  <c r="I29" i="230"/>
  <c r="H29" i="230"/>
  <c r="G29" i="230"/>
  <c r="F29" i="230"/>
  <c r="E29" i="230"/>
  <c r="D29" i="230"/>
  <c r="C29" i="230"/>
  <c r="B29" i="230"/>
  <c r="P28" i="230"/>
  <c r="P34" i="230" s="1"/>
  <c r="P40" i="230" s="1"/>
  <c r="P27" i="230"/>
  <c r="P33" i="230" s="1"/>
  <c r="P39" i="230" s="1"/>
  <c r="P26" i="230"/>
  <c r="P32" i="230" s="1"/>
  <c r="P38" i="230" s="1"/>
  <c r="P44" i="230" s="1"/>
  <c r="P25" i="230"/>
  <c r="P31" i="230" s="1"/>
  <c r="P37" i="230" s="1"/>
  <c r="P43" i="230" s="1"/>
  <c r="C25" i="230"/>
  <c r="C26" i="230" s="1"/>
  <c r="P24" i="230"/>
  <c r="P30" i="230" s="1"/>
  <c r="P36" i="230" s="1"/>
  <c r="P42" i="230" s="1"/>
  <c r="K24" i="230"/>
  <c r="P23" i="230"/>
  <c r="P29" i="230" s="1"/>
  <c r="P35" i="230" s="1"/>
  <c r="P41" i="230" s="1"/>
  <c r="K23" i="230"/>
  <c r="K22" i="230"/>
  <c r="J21" i="230"/>
  <c r="I21" i="230"/>
  <c r="H21" i="230"/>
  <c r="G21" i="230"/>
  <c r="G25" i="230" s="1"/>
  <c r="F21" i="230"/>
  <c r="E21" i="230"/>
  <c r="D21" i="230"/>
  <c r="C21" i="230"/>
  <c r="B21" i="230"/>
  <c r="J20" i="230"/>
  <c r="J25" i="230" s="1"/>
  <c r="I20" i="230"/>
  <c r="I25" i="230" s="1"/>
  <c r="H20" i="230"/>
  <c r="H25" i="230" s="1"/>
  <c r="H26" i="230" s="1"/>
  <c r="G20" i="230"/>
  <c r="F20" i="230"/>
  <c r="F25" i="230" s="1"/>
  <c r="E20" i="230"/>
  <c r="D20" i="230"/>
  <c r="D25" i="230" s="1"/>
  <c r="D26" i="230" s="1"/>
  <c r="C20" i="230"/>
  <c r="B20" i="230"/>
  <c r="B25" i="230" s="1"/>
  <c r="B26" i="230" s="1"/>
  <c r="K19" i="230"/>
  <c r="J18" i="230"/>
  <c r="I18" i="230"/>
  <c r="H18" i="230"/>
  <c r="G18" i="230"/>
  <c r="F18" i="230"/>
  <c r="E18" i="230"/>
  <c r="D18" i="230"/>
  <c r="C18" i="230"/>
  <c r="B18" i="230"/>
  <c r="A14" i="230"/>
  <c r="P16" i="230" s="1"/>
  <c r="P13" i="230"/>
  <c r="A13" i="230"/>
  <c r="P15" i="230" s="1"/>
  <c r="A12" i="230"/>
  <c r="A22" i="230" s="1"/>
  <c r="A11" i="230"/>
  <c r="A21" i="230" s="1"/>
  <c r="V10" i="230"/>
  <c r="P10" i="230"/>
  <c r="A10" i="230"/>
  <c r="A20" i="230" s="1"/>
  <c r="A9" i="230"/>
  <c r="P11" i="230" s="1"/>
  <c r="Q8" i="230"/>
  <c r="G8" i="230"/>
  <c r="F8" i="230"/>
  <c r="U10" i="230" s="1"/>
  <c r="E8" i="230"/>
  <c r="T10" i="230" s="1"/>
  <c r="D8" i="230"/>
  <c r="S10" i="230" s="1"/>
  <c r="C8" i="230"/>
  <c r="R10" i="230" s="1"/>
  <c r="B8" i="230"/>
  <c r="Q10" i="230" s="1"/>
  <c r="A4" i="230"/>
  <c r="G1" i="230"/>
  <c r="K57" i="24"/>
  <c r="A2" i="235"/>
  <c r="A2" i="239"/>
  <c r="Q4" i="231"/>
  <c r="F102" i="24"/>
  <c r="G2" i="242"/>
  <c r="G2" i="237"/>
  <c r="G2" i="230"/>
  <c r="A2" i="236"/>
  <c r="A2" i="234"/>
  <c r="G2" i="231"/>
  <c r="Q4" i="237"/>
  <c r="G2" i="243"/>
  <c r="A2" i="240"/>
  <c r="D102" i="24"/>
  <c r="Q4" i="230"/>
  <c r="Q4" i="243"/>
  <c r="Q4" i="242"/>
  <c r="G2" i="238"/>
  <c r="A2" i="241"/>
  <c r="Q4" i="238"/>
  <c r="A2" i="233"/>
  <c r="J57" i="24"/>
  <c r="E25" i="230" l="1"/>
  <c r="I31" i="238"/>
  <c r="C25" i="238"/>
  <c r="C34" i="242"/>
  <c r="E25" i="242"/>
  <c r="K25" i="245"/>
  <c r="E250" i="260"/>
  <c r="G28" i="260"/>
  <c r="E31" i="260"/>
  <c r="G31" i="260" s="1"/>
  <c r="G48" i="260" s="1"/>
  <c r="G59" i="260" s="1"/>
  <c r="G70" i="260" s="1"/>
  <c r="G98" i="260" s="1"/>
  <c r="G101" i="260" s="1"/>
  <c r="G104" i="260" s="1"/>
  <c r="G121" i="260" s="1"/>
  <c r="G132" i="260" s="1"/>
  <c r="G143" i="260" s="1"/>
  <c r="G171" i="260" s="1"/>
  <c r="G174" i="260" s="1"/>
  <c r="G177" i="260" s="1"/>
  <c r="G194" i="260" s="1"/>
  <c r="G205" i="260" s="1"/>
  <c r="G216" i="260" s="1"/>
  <c r="G244" i="260" s="1"/>
  <c r="G247" i="260" s="1"/>
  <c r="E320" i="258"/>
  <c r="E291" i="258"/>
  <c r="E28" i="258"/>
  <c r="G28" i="258" s="1"/>
  <c r="G31" i="258" s="1"/>
  <c r="G48" i="258" s="1"/>
  <c r="G59" i="258" s="1"/>
  <c r="G70" i="258" s="1"/>
  <c r="G98" i="258" s="1"/>
  <c r="G101" i="258" s="1"/>
  <c r="G104" i="258" s="1"/>
  <c r="G121" i="258" s="1"/>
  <c r="G132" i="258" s="1"/>
  <c r="G143" i="258" s="1"/>
  <c r="G171" i="258" s="1"/>
  <c r="G174" i="258" s="1"/>
  <c r="G177" i="258" s="1"/>
  <c r="G194" i="258" s="1"/>
  <c r="G205" i="258" s="1"/>
  <c r="G216" i="258" s="1"/>
  <c r="G244" i="258" s="1"/>
  <c r="G247" i="258" s="1"/>
  <c r="G250" i="258" s="1"/>
  <c r="G267" i="258" s="1"/>
  <c r="G278" i="258" s="1"/>
  <c r="G289" i="258" s="1"/>
  <c r="G317" i="258" s="1"/>
  <c r="E174" i="256"/>
  <c r="E218" i="254"/>
  <c r="G28" i="254"/>
  <c r="G31" i="254" s="1"/>
  <c r="G48" i="254" s="1"/>
  <c r="G59" i="254" s="1"/>
  <c r="G70" i="254" s="1"/>
  <c r="G98" i="254" s="1"/>
  <c r="G101" i="254" s="1"/>
  <c r="G104" i="254" s="1"/>
  <c r="G121" i="254" s="1"/>
  <c r="G132" i="254" s="1"/>
  <c r="G143" i="254" s="1"/>
  <c r="G171" i="254" s="1"/>
  <c r="G174" i="254" s="1"/>
  <c r="G177" i="254" s="1"/>
  <c r="G194" i="254" s="1"/>
  <c r="G205" i="254" s="1"/>
  <c r="G216" i="254" s="1"/>
  <c r="G244" i="254" s="1"/>
  <c r="G247" i="254" s="1"/>
  <c r="G250" i="254" s="1"/>
  <c r="G267" i="254" s="1"/>
  <c r="G278" i="254" s="1"/>
  <c r="G289" i="254" s="1"/>
  <c r="G317" i="254" s="1"/>
  <c r="G320" i="254" s="1"/>
  <c r="G323" i="254" s="1"/>
  <c r="G340" i="254" s="1"/>
  <c r="G368" i="254" s="1"/>
  <c r="G371" i="254" s="1"/>
  <c r="G374" i="254" s="1"/>
  <c r="G391" i="254" s="1"/>
  <c r="G2" i="254" s="1"/>
  <c r="G31" i="252"/>
  <c r="G48" i="252" s="1"/>
  <c r="G59" i="252" s="1"/>
  <c r="G70" i="252" s="1"/>
  <c r="G98" i="252" s="1"/>
  <c r="G101" i="252" s="1"/>
  <c r="G104" i="252" s="1"/>
  <c r="G121" i="252" s="1"/>
  <c r="G132" i="252" s="1"/>
  <c r="G143" i="252" s="1"/>
  <c r="G171" i="252" s="1"/>
  <c r="G174" i="252" s="1"/>
  <c r="G177" i="252" s="1"/>
  <c r="G194" i="252" s="1"/>
  <c r="G205" i="252" s="1"/>
  <c r="G216" i="252" s="1"/>
  <c r="G244" i="252" s="1"/>
  <c r="G247" i="252" s="1"/>
  <c r="G250" i="252" s="1"/>
  <c r="G267" i="252" s="1"/>
  <c r="G278" i="252" s="1"/>
  <c r="G289" i="252" s="1"/>
  <c r="G317" i="252" s="1"/>
  <c r="G320" i="252" s="1"/>
  <c r="G323" i="252" s="1"/>
  <c r="G340" i="252" s="1"/>
  <c r="G368" i="252" s="1"/>
  <c r="G371" i="252" s="1"/>
  <c r="G374" i="252" s="1"/>
  <c r="G391" i="252" s="1"/>
  <c r="G2" i="252" s="1"/>
  <c r="E104" i="249"/>
  <c r="E291" i="246"/>
  <c r="E28" i="246"/>
  <c r="G28" i="246" s="1"/>
  <c r="E31" i="246"/>
  <c r="E391" i="241"/>
  <c r="E368" i="241"/>
  <c r="E340" i="241"/>
  <c r="E317" i="241"/>
  <c r="E320" i="241" s="1"/>
  <c r="E278" i="241"/>
  <c r="E267" i="241"/>
  <c r="E244" i="241"/>
  <c r="E250" i="241" s="1"/>
  <c r="E216" i="241"/>
  <c r="E205" i="241"/>
  <c r="E194" i="241"/>
  <c r="E171" i="241"/>
  <c r="E143" i="241"/>
  <c r="E98" i="241"/>
  <c r="E104" i="241" s="1"/>
  <c r="E70" i="241"/>
  <c r="E48" i="241"/>
  <c r="E25" i="241"/>
  <c r="E174" i="244"/>
  <c r="E218" i="244"/>
  <c r="E391" i="240"/>
  <c r="E368" i="240"/>
  <c r="E340" i="240"/>
  <c r="E317" i="240"/>
  <c r="E289" i="240"/>
  <c r="E244" i="240"/>
  <c r="E205" i="240"/>
  <c r="E194" i="240"/>
  <c r="E171" i="240"/>
  <c r="E174" i="240" s="1"/>
  <c r="E143" i="240"/>
  <c r="E132" i="240"/>
  <c r="E121" i="240"/>
  <c r="E98" i="240"/>
  <c r="E48" i="240"/>
  <c r="E72" i="240" s="1"/>
  <c r="E25" i="240"/>
  <c r="E391" i="239"/>
  <c r="E368" i="239"/>
  <c r="E374" i="239" s="1"/>
  <c r="E340" i="239"/>
  <c r="E342" i="239" s="1"/>
  <c r="E317" i="239"/>
  <c r="E289" i="239"/>
  <c r="E278" i="239"/>
  <c r="E267" i="239"/>
  <c r="E205" i="239"/>
  <c r="E171" i="239"/>
  <c r="E98" i="239"/>
  <c r="E70" i="239"/>
  <c r="E59" i="239"/>
  <c r="E25" i="239"/>
  <c r="E391" i="236"/>
  <c r="E368" i="236"/>
  <c r="E371" i="236" s="1"/>
  <c r="E340" i="236"/>
  <c r="E317" i="236"/>
  <c r="E320" i="236" s="1"/>
  <c r="E289" i="236"/>
  <c r="E278" i="236"/>
  <c r="E216" i="236"/>
  <c r="E143" i="236"/>
  <c r="E98" i="236"/>
  <c r="E70" i="236"/>
  <c r="E59" i="236"/>
  <c r="E25" i="236"/>
  <c r="E368" i="235"/>
  <c r="E340" i="235"/>
  <c r="E317" i="235"/>
  <c r="E289" i="235"/>
  <c r="E267" i="235"/>
  <c r="E194" i="235"/>
  <c r="E171" i="235"/>
  <c r="E143" i="235"/>
  <c r="E121" i="235"/>
  <c r="E98" i="235"/>
  <c r="E70" i="235"/>
  <c r="E25" i="235"/>
  <c r="E368" i="234"/>
  <c r="E371" i="234" s="1"/>
  <c r="E340" i="234"/>
  <c r="E317" i="234"/>
  <c r="E244" i="234"/>
  <c r="E247" i="234" s="1"/>
  <c r="E216" i="234"/>
  <c r="E205" i="234"/>
  <c r="E194" i="234"/>
  <c r="E171" i="234"/>
  <c r="E143" i="234"/>
  <c r="E132" i="234"/>
  <c r="E121" i="234"/>
  <c r="E98" i="234"/>
  <c r="E70" i="234"/>
  <c r="E59" i="234"/>
  <c r="E48" i="234"/>
  <c r="E25" i="234"/>
  <c r="E31" i="234" s="1"/>
  <c r="E391" i="233"/>
  <c r="E289" i="233"/>
  <c r="E267" i="233"/>
  <c r="E216" i="233"/>
  <c r="E205" i="233"/>
  <c r="E194" i="233"/>
  <c r="E171" i="233"/>
  <c r="E143" i="233"/>
  <c r="E70" i="233"/>
  <c r="E59" i="233"/>
  <c r="E48" i="233"/>
  <c r="E368" i="233"/>
  <c r="E317" i="233"/>
  <c r="E323" i="233" s="1"/>
  <c r="E244" i="233"/>
  <c r="E247" i="233" s="1"/>
  <c r="E98" i="233"/>
  <c r="E104" i="233" s="1"/>
  <c r="J25" i="231"/>
  <c r="F25" i="231"/>
  <c r="F26" i="231" s="1"/>
  <c r="E393" i="260"/>
  <c r="E291" i="260"/>
  <c r="E342" i="260"/>
  <c r="E218" i="260"/>
  <c r="Q7" i="259"/>
  <c r="Q46" i="259" s="1"/>
  <c r="V12" i="259" s="1"/>
  <c r="Q7" i="257"/>
  <c r="Q45" i="257" s="1"/>
  <c r="V11" i="257" s="1"/>
  <c r="Q7" i="253"/>
  <c r="Q39" i="253" s="1"/>
  <c r="T15" i="253" s="1"/>
  <c r="L25" i="259"/>
  <c r="L24" i="259"/>
  <c r="L23" i="259"/>
  <c r="J26" i="259"/>
  <c r="I26" i="259"/>
  <c r="L22" i="259"/>
  <c r="L21" i="259"/>
  <c r="G26" i="259"/>
  <c r="L20" i="259"/>
  <c r="E26" i="259"/>
  <c r="L19" i="259"/>
  <c r="E218" i="258"/>
  <c r="E145" i="258"/>
  <c r="E342" i="258"/>
  <c r="Q7" i="255"/>
  <c r="Q40" i="255" s="1"/>
  <c r="T16" i="255" s="1"/>
  <c r="K25" i="257"/>
  <c r="E145" i="256"/>
  <c r="E291" i="256"/>
  <c r="E72" i="256"/>
  <c r="G31" i="256"/>
  <c r="G48" i="256" s="1"/>
  <c r="G59" i="256" s="1"/>
  <c r="G70" i="256" s="1"/>
  <c r="G98" i="256" s="1"/>
  <c r="G101" i="256" s="1"/>
  <c r="G104" i="256" s="1"/>
  <c r="G121" i="256" s="1"/>
  <c r="G132" i="256" s="1"/>
  <c r="G143" i="256" s="1"/>
  <c r="G171" i="256" s="1"/>
  <c r="G174" i="256" s="1"/>
  <c r="G177" i="256" s="1"/>
  <c r="G194" i="256" s="1"/>
  <c r="G205" i="256" s="1"/>
  <c r="G216" i="256" s="1"/>
  <c r="G244" i="256" s="1"/>
  <c r="G247" i="256" s="1"/>
  <c r="G250" i="256" s="1"/>
  <c r="G267" i="256" s="1"/>
  <c r="G278" i="256" s="1"/>
  <c r="G289" i="256" s="1"/>
  <c r="G317" i="256" s="1"/>
  <c r="G320" i="256" s="1"/>
  <c r="G323" i="256" s="1"/>
  <c r="G340" i="256" s="1"/>
  <c r="G368" i="256" s="1"/>
  <c r="G371" i="256" s="1"/>
  <c r="G374" i="256" s="1"/>
  <c r="G391" i="256" s="1"/>
  <c r="G2" i="256" s="1"/>
  <c r="E218" i="256"/>
  <c r="E393" i="256"/>
  <c r="E342" i="256"/>
  <c r="L25" i="255"/>
  <c r="L23" i="255"/>
  <c r="L19" i="255"/>
  <c r="L24" i="255"/>
  <c r="E26" i="255"/>
  <c r="G26" i="255"/>
  <c r="L22" i="255"/>
  <c r="I26" i="255"/>
  <c r="J26" i="255"/>
  <c r="L21" i="255"/>
  <c r="L20" i="255"/>
  <c r="E145" i="254"/>
  <c r="E342" i="254"/>
  <c r="E291" i="254"/>
  <c r="E72" i="254"/>
  <c r="E393" i="254"/>
  <c r="K25" i="253"/>
  <c r="E218" i="252"/>
  <c r="E145" i="252"/>
  <c r="E393" i="252"/>
  <c r="E72" i="252"/>
  <c r="Q7" i="251"/>
  <c r="Q48" i="251" s="1"/>
  <c r="V14" i="251" s="1"/>
  <c r="E342" i="252"/>
  <c r="K25" i="251"/>
  <c r="Q7" i="250"/>
  <c r="Q32" i="250" s="1"/>
  <c r="S14" i="250" s="1"/>
  <c r="L22" i="250"/>
  <c r="L25" i="250"/>
  <c r="L19" i="250"/>
  <c r="J26" i="250"/>
  <c r="L23" i="250"/>
  <c r="L20" i="250"/>
  <c r="I26" i="250"/>
  <c r="L21" i="250"/>
  <c r="G26" i="250"/>
  <c r="E26" i="250"/>
  <c r="E291" i="249"/>
  <c r="E145" i="249"/>
  <c r="E218" i="249"/>
  <c r="G28" i="249"/>
  <c r="G31" i="249"/>
  <c r="G48" i="249" s="1"/>
  <c r="G59" i="249" s="1"/>
  <c r="G70" i="249" s="1"/>
  <c r="G98" i="249" s="1"/>
  <c r="G101" i="249" s="1"/>
  <c r="G104" i="249" s="1"/>
  <c r="G121" i="249" s="1"/>
  <c r="G132" i="249" s="1"/>
  <c r="G143" i="249" s="1"/>
  <c r="G171" i="249" s="1"/>
  <c r="G174" i="249" s="1"/>
  <c r="G177" i="249" s="1"/>
  <c r="G194" i="249" s="1"/>
  <c r="G205" i="249" s="1"/>
  <c r="G216" i="249" s="1"/>
  <c r="G244" i="249" s="1"/>
  <c r="G247" i="249" s="1"/>
  <c r="G250" i="249" s="1"/>
  <c r="G267" i="249" s="1"/>
  <c r="G278" i="249" s="1"/>
  <c r="G289" i="249" s="1"/>
  <c r="G317" i="249" s="1"/>
  <c r="G320" i="249" s="1"/>
  <c r="G323" i="249" s="1"/>
  <c r="G340" i="249" s="1"/>
  <c r="G368" i="249" s="1"/>
  <c r="G371" i="249" s="1"/>
  <c r="G374" i="249" s="1"/>
  <c r="G391" i="249" s="1"/>
  <c r="G2" i="249" s="1"/>
  <c r="E342" i="249"/>
  <c r="Q7" i="248"/>
  <c r="Q26" i="248" s="1"/>
  <c r="R14" i="248" s="1"/>
  <c r="L22" i="248"/>
  <c r="L25" i="248"/>
  <c r="L19" i="248"/>
  <c r="L23" i="248"/>
  <c r="L20" i="248"/>
  <c r="J26" i="248"/>
  <c r="I26" i="248"/>
  <c r="G26" i="248"/>
  <c r="L21" i="248"/>
  <c r="E26" i="248"/>
  <c r="Q7" i="247"/>
  <c r="Q48" i="247" s="1"/>
  <c r="V14" i="247" s="1"/>
  <c r="L21" i="247"/>
  <c r="K25" i="247"/>
  <c r="E393" i="246"/>
  <c r="E218" i="246"/>
  <c r="E145" i="246"/>
  <c r="E342" i="246"/>
  <c r="G25" i="244"/>
  <c r="E28" i="244"/>
  <c r="E72" i="244" s="1"/>
  <c r="Q7" i="245"/>
  <c r="Q24" i="245" s="1"/>
  <c r="R12" i="245" s="1"/>
  <c r="L23" i="245"/>
  <c r="L19" i="245"/>
  <c r="G26" i="245"/>
  <c r="E26" i="245"/>
  <c r="L22" i="245"/>
  <c r="I26" i="245"/>
  <c r="J26" i="245"/>
  <c r="L24" i="245"/>
  <c r="L21" i="245"/>
  <c r="L20" i="245"/>
  <c r="E291" i="244"/>
  <c r="E393" i="244"/>
  <c r="E145" i="244"/>
  <c r="F25" i="237"/>
  <c r="E25" i="243"/>
  <c r="Q6" i="243"/>
  <c r="Q5" i="243"/>
  <c r="P13" i="243"/>
  <c r="J31" i="243"/>
  <c r="K20" i="243"/>
  <c r="K21" i="243"/>
  <c r="A24" i="243"/>
  <c r="P14" i="243"/>
  <c r="Q6" i="242"/>
  <c r="Q5" i="242"/>
  <c r="A19" i="242"/>
  <c r="P13" i="242"/>
  <c r="J31" i="242"/>
  <c r="K21" i="242"/>
  <c r="K25" i="242" s="1"/>
  <c r="A24" i="242"/>
  <c r="P14" i="242"/>
  <c r="A75" i="241"/>
  <c r="A148" i="241" s="1"/>
  <c r="A221" i="241" s="1"/>
  <c r="A294" i="241" s="1"/>
  <c r="A345" i="241" s="1"/>
  <c r="G25" i="241"/>
  <c r="E31" i="241"/>
  <c r="E28" i="241"/>
  <c r="G28" i="241" s="1"/>
  <c r="E371" i="241"/>
  <c r="E374" i="241"/>
  <c r="E323" i="241"/>
  <c r="E101" i="241"/>
  <c r="E177" i="241"/>
  <c r="E174" i="241"/>
  <c r="E247" i="241"/>
  <c r="A75" i="240"/>
  <c r="A148" i="240" s="1"/>
  <c r="A221" i="240" s="1"/>
  <c r="A294" i="240" s="1"/>
  <c r="A345" i="240" s="1"/>
  <c r="E323" i="240"/>
  <c r="E320" i="240"/>
  <c r="E342" i="240" s="1"/>
  <c r="E371" i="240"/>
  <c r="E374" i="240"/>
  <c r="G25" i="240"/>
  <c r="E31" i="240"/>
  <c r="E28" i="240"/>
  <c r="E247" i="240"/>
  <c r="E291" i="240" s="1"/>
  <c r="E250" i="240"/>
  <c r="A75" i="239"/>
  <c r="A148" i="239" s="1"/>
  <c r="A221" i="239" s="1"/>
  <c r="A294" i="239" s="1"/>
  <c r="A345" i="239" s="1"/>
  <c r="G25" i="239"/>
  <c r="E31" i="239"/>
  <c r="E28" i="239"/>
  <c r="G28" i="239" s="1"/>
  <c r="E371" i="239"/>
  <c r="E393" i="239" s="1"/>
  <c r="E247" i="239"/>
  <c r="E291" i="239" s="1"/>
  <c r="E250" i="239"/>
  <c r="E101" i="239"/>
  <c r="E104" i="239"/>
  <c r="E177" i="239"/>
  <c r="E174" i="239"/>
  <c r="E323" i="239"/>
  <c r="E320" i="239"/>
  <c r="Q6" i="238"/>
  <c r="Q5" i="238"/>
  <c r="P12" i="238"/>
  <c r="A23" i="238"/>
  <c r="P13" i="238"/>
  <c r="J31" i="238"/>
  <c r="K20" i="238"/>
  <c r="K21" i="238"/>
  <c r="A24" i="238"/>
  <c r="P14" i="238"/>
  <c r="B31" i="238"/>
  <c r="D31" i="237"/>
  <c r="E278" i="235"/>
  <c r="Q6" i="237"/>
  <c r="Q5" i="237"/>
  <c r="A19" i="237"/>
  <c r="I31" i="237"/>
  <c r="P13" i="237"/>
  <c r="J31" i="237"/>
  <c r="K21" i="237"/>
  <c r="K25" i="237" s="1"/>
  <c r="A24" i="237"/>
  <c r="P14" i="237"/>
  <c r="B31" i="237"/>
  <c r="C31" i="237"/>
  <c r="A75" i="236"/>
  <c r="A148" i="236" s="1"/>
  <c r="A221" i="236" s="1"/>
  <c r="A294" i="236" s="1"/>
  <c r="A345" i="236" s="1"/>
  <c r="G25" i="236"/>
  <c r="E31" i="236"/>
  <c r="E28" i="236"/>
  <c r="G28" i="236" s="1"/>
  <c r="E374" i="236"/>
  <c r="E177" i="236"/>
  <c r="E174" i="236"/>
  <c r="E247" i="236"/>
  <c r="E250" i="236"/>
  <c r="E101" i="236"/>
  <c r="E104" i="236"/>
  <c r="A75" i="235"/>
  <c r="A148" i="235" s="1"/>
  <c r="A221" i="235" s="1"/>
  <c r="A294" i="235" s="1"/>
  <c r="A345" i="235" s="1"/>
  <c r="E371" i="235"/>
  <c r="E374" i="235"/>
  <c r="G25" i="235"/>
  <c r="E31" i="235"/>
  <c r="E72" i="235" s="1"/>
  <c r="E28" i="235"/>
  <c r="E247" i="235"/>
  <c r="E250" i="235"/>
  <c r="E323" i="235"/>
  <c r="E101" i="235"/>
  <c r="E145" i="235" s="1"/>
  <c r="E104" i="235"/>
  <c r="E177" i="235"/>
  <c r="E218" i="235" s="1"/>
  <c r="E174" i="235"/>
  <c r="A75" i="234"/>
  <c r="A148" i="234" s="1"/>
  <c r="A221" i="234" s="1"/>
  <c r="A294" i="234" s="1"/>
  <c r="A345" i="234" s="1"/>
  <c r="G25" i="234"/>
  <c r="E374" i="234"/>
  <c r="E323" i="234"/>
  <c r="E320" i="234"/>
  <c r="E177" i="234"/>
  <c r="E218" i="234" s="1"/>
  <c r="E174" i="234"/>
  <c r="E101" i="234"/>
  <c r="E104" i="234"/>
  <c r="C31" i="231"/>
  <c r="D31" i="231"/>
  <c r="J31" i="231"/>
  <c r="E25" i="233"/>
  <c r="E31" i="233" s="1"/>
  <c r="A75" i="233"/>
  <c r="A148" i="233" s="1"/>
  <c r="A221" i="233" s="1"/>
  <c r="A294" i="233" s="1"/>
  <c r="A345" i="233" s="1"/>
  <c r="E177" i="233"/>
  <c r="E174" i="233"/>
  <c r="E101" i="233"/>
  <c r="Q6" i="231"/>
  <c r="Q5" i="231"/>
  <c r="A19" i="231"/>
  <c r="I31" i="231"/>
  <c r="K20" i="231"/>
  <c r="K21" i="231"/>
  <c r="A24" i="231"/>
  <c r="P14" i="231"/>
  <c r="B31" i="231"/>
  <c r="Q6" i="230"/>
  <c r="Q5" i="230"/>
  <c r="P12" i="230"/>
  <c r="A23" i="230"/>
  <c r="A19" i="230"/>
  <c r="K20" i="230"/>
  <c r="K21" i="230"/>
  <c r="A24" i="230"/>
  <c r="P14" i="230"/>
  <c r="B31" i="230"/>
  <c r="C10" i="245"/>
  <c r="D57" i="24"/>
  <c r="C12" i="248"/>
  <c r="G12" i="251"/>
  <c r="F57" i="24"/>
  <c r="D12" i="250"/>
  <c r="H57" i="24"/>
  <c r="I57" i="24"/>
  <c r="B102" i="24"/>
  <c r="C102" i="24"/>
  <c r="E102" i="24"/>
  <c r="G9" i="257"/>
  <c r="E13" i="253"/>
  <c r="G12" i="247"/>
  <c r="E14" i="255"/>
  <c r="G10" i="259"/>
  <c r="F26" i="242" l="1"/>
  <c r="K25" i="243"/>
  <c r="B26" i="243"/>
  <c r="L25" i="245"/>
  <c r="H26" i="253"/>
  <c r="K26" i="259"/>
  <c r="G250" i="260"/>
  <c r="G267" i="260" s="1"/>
  <c r="G278" i="260" s="1"/>
  <c r="G289" i="260" s="1"/>
  <c r="G317" i="260" s="1"/>
  <c r="G320" i="260" s="1"/>
  <c r="G323" i="260" s="1"/>
  <c r="G340" i="260" s="1"/>
  <c r="G368" i="260" s="1"/>
  <c r="G371" i="260" s="1"/>
  <c r="G374" i="260" s="1"/>
  <c r="G391" i="260" s="1"/>
  <c r="G2" i="260" s="1"/>
  <c r="E72" i="260"/>
  <c r="G320" i="258"/>
  <c r="G323" i="258" s="1"/>
  <c r="G340" i="258" s="1"/>
  <c r="G368" i="258" s="1"/>
  <c r="G371" i="258" s="1"/>
  <c r="G374" i="258" s="1"/>
  <c r="G391" i="258" s="1"/>
  <c r="G2" i="258" s="1"/>
  <c r="E72" i="258"/>
  <c r="E72" i="246"/>
  <c r="G31" i="246"/>
  <c r="G48" i="246" s="1"/>
  <c r="G59" i="246" s="1"/>
  <c r="G70" i="246" s="1"/>
  <c r="G98" i="246" s="1"/>
  <c r="G101" i="246" s="1"/>
  <c r="G104" i="246" s="1"/>
  <c r="G121" i="246" s="1"/>
  <c r="G132" i="246" s="1"/>
  <c r="G143" i="246" s="1"/>
  <c r="G171" i="246" s="1"/>
  <c r="G174" i="246" s="1"/>
  <c r="G177" i="246" s="1"/>
  <c r="G194" i="246" s="1"/>
  <c r="G205" i="246" s="1"/>
  <c r="G216" i="246" s="1"/>
  <c r="G244" i="246" s="1"/>
  <c r="G247" i="246" s="1"/>
  <c r="G250" i="246" s="1"/>
  <c r="G267" i="246" s="1"/>
  <c r="G278" i="246" s="1"/>
  <c r="G289" i="246" s="1"/>
  <c r="G317" i="246" s="1"/>
  <c r="G320" i="246" s="1"/>
  <c r="G323" i="246" s="1"/>
  <c r="G340" i="246" s="1"/>
  <c r="G368" i="246" s="1"/>
  <c r="G371" i="246" s="1"/>
  <c r="G374" i="246" s="1"/>
  <c r="G391" i="246" s="1"/>
  <c r="G2" i="246" s="1"/>
  <c r="E291" i="241"/>
  <c r="E393" i="240"/>
  <c r="E177" i="240"/>
  <c r="E104" i="240"/>
  <c r="E101" i="240"/>
  <c r="E145" i="240" s="1"/>
  <c r="G28" i="240"/>
  <c r="G31" i="240"/>
  <c r="G48" i="240" s="1"/>
  <c r="G59" i="240" s="1"/>
  <c r="G70" i="240" s="1"/>
  <c r="G98" i="240" s="1"/>
  <c r="E323" i="236"/>
  <c r="E291" i="236"/>
  <c r="E218" i="236"/>
  <c r="E342" i="235"/>
  <c r="E320" i="235"/>
  <c r="G28" i="235"/>
  <c r="G31" i="235" s="1"/>
  <c r="G48" i="235" s="1"/>
  <c r="G59" i="235" s="1"/>
  <c r="G70" i="235" s="1"/>
  <c r="G98" i="235" s="1"/>
  <c r="G101" i="235" s="1"/>
  <c r="G104" i="235" s="1"/>
  <c r="G121" i="235" s="1"/>
  <c r="G132" i="235" s="1"/>
  <c r="G143" i="235" s="1"/>
  <c r="G171" i="235" s="1"/>
  <c r="G174" i="235" s="1"/>
  <c r="G177" i="235" s="1"/>
  <c r="G194" i="235" s="1"/>
  <c r="G205" i="235" s="1"/>
  <c r="G216" i="235" s="1"/>
  <c r="G244" i="235" s="1"/>
  <c r="G247" i="235" s="1"/>
  <c r="G250" i="235" s="1"/>
  <c r="G267" i="235" s="1"/>
  <c r="G278" i="235" s="1"/>
  <c r="G289" i="235" s="1"/>
  <c r="G317" i="235" s="1"/>
  <c r="G320" i="235" s="1"/>
  <c r="G323" i="235" s="1"/>
  <c r="G340" i="235" s="1"/>
  <c r="G368" i="235" s="1"/>
  <c r="G371" i="235" s="1"/>
  <c r="G374" i="235" s="1"/>
  <c r="G391" i="235" s="1"/>
  <c r="G2" i="235" s="1"/>
  <c r="E291" i="234"/>
  <c r="E250" i="234"/>
  <c r="E28" i="234"/>
  <c r="E320" i="233"/>
  <c r="E371" i="233"/>
  <c r="E374" i="233"/>
  <c r="E393" i="233" s="1"/>
  <c r="E250" i="233"/>
  <c r="G25" i="233"/>
  <c r="L21" i="257"/>
  <c r="Q34" i="253"/>
  <c r="S16" i="253" s="1"/>
  <c r="Q43" i="253"/>
  <c r="U13" i="253" s="1"/>
  <c r="Q24" i="253"/>
  <c r="R12" i="253" s="1"/>
  <c r="Q27" i="253"/>
  <c r="R15" i="253" s="1"/>
  <c r="Q19" i="253"/>
  <c r="Q13" i="253" s="1"/>
  <c r="Q47" i="253"/>
  <c r="V13" i="253" s="1"/>
  <c r="Q29" i="253"/>
  <c r="S11" i="253" s="1"/>
  <c r="Q35" i="253"/>
  <c r="T11" i="253" s="1"/>
  <c r="Q20" i="253"/>
  <c r="Q14" i="253" s="1"/>
  <c r="Q25" i="253"/>
  <c r="R13" i="253" s="1"/>
  <c r="Q22" i="253"/>
  <c r="Q16" i="253" s="1"/>
  <c r="Q46" i="253"/>
  <c r="V12" i="253" s="1"/>
  <c r="Q41" i="253"/>
  <c r="U11" i="253" s="1"/>
  <c r="Q30" i="253"/>
  <c r="S12" i="253" s="1"/>
  <c r="Q26" i="253"/>
  <c r="R14" i="253" s="1"/>
  <c r="Q31" i="257"/>
  <c r="S13" i="257" s="1"/>
  <c r="Q18" i="253"/>
  <c r="Q12" i="253" s="1"/>
  <c r="Q38" i="253"/>
  <c r="T14" i="253" s="1"/>
  <c r="Q33" i="253"/>
  <c r="S15" i="253" s="1"/>
  <c r="Q36" i="253"/>
  <c r="T12" i="253" s="1"/>
  <c r="Q44" i="253"/>
  <c r="U14" i="253" s="1"/>
  <c r="Q40" i="253"/>
  <c r="T16" i="253" s="1"/>
  <c r="Q42" i="253"/>
  <c r="U12" i="253" s="1"/>
  <c r="Q21" i="253"/>
  <c r="Q15" i="253" s="1"/>
  <c r="Q48" i="253"/>
  <c r="V14" i="253" s="1"/>
  <c r="Q17" i="253"/>
  <c r="Q11" i="253" s="1"/>
  <c r="Q31" i="253"/>
  <c r="S13" i="253" s="1"/>
  <c r="Q28" i="253"/>
  <c r="R16" i="253" s="1"/>
  <c r="Q37" i="253"/>
  <c r="T13" i="253" s="1"/>
  <c r="Q32" i="253"/>
  <c r="S14" i="253" s="1"/>
  <c r="Q45" i="253"/>
  <c r="V11" i="253" s="1"/>
  <c r="Q23" i="253"/>
  <c r="R11" i="253" s="1"/>
  <c r="Q18" i="259"/>
  <c r="Q12" i="259" s="1"/>
  <c r="Q23" i="259"/>
  <c r="R11" i="259" s="1"/>
  <c r="Q43" i="259"/>
  <c r="U13" i="259" s="1"/>
  <c r="Q20" i="259"/>
  <c r="Q14" i="259" s="1"/>
  <c r="Q39" i="259"/>
  <c r="T15" i="259" s="1"/>
  <c r="Q22" i="259"/>
  <c r="Q16" i="259" s="1"/>
  <c r="Q24" i="259"/>
  <c r="R12" i="259" s="1"/>
  <c r="Q17" i="257"/>
  <c r="Q11" i="257" s="1"/>
  <c r="Q48" i="257"/>
  <c r="V14" i="257" s="1"/>
  <c r="Q37" i="257"/>
  <c r="T13" i="257" s="1"/>
  <c r="Q34" i="257"/>
  <c r="S16" i="257" s="1"/>
  <c r="Q23" i="257"/>
  <c r="R11" i="257" s="1"/>
  <c r="Q32" i="257"/>
  <c r="S14" i="257" s="1"/>
  <c r="Q41" i="259"/>
  <c r="U11" i="259" s="1"/>
  <c r="Q19" i="259"/>
  <c r="Q13" i="259" s="1"/>
  <c r="Q27" i="259"/>
  <c r="R15" i="259" s="1"/>
  <c r="Q29" i="257"/>
  <c r="S11" i="257" s="1"/>
  <c r="Q27" i="257"/>
  <c r="R15" i="257" s="1"/>
  <c r="Q43" i="257"/>
  <c r="U13" i="257" s="1"/>
  <c r="Q46" i="257"/>
  <c r="V12" i="257" s="1"/>
  <c r="Q36" i="259"/>
  <c r="T12" i="259" s="1"/>
  <c r="Q30" i="259"/>
  <c r="S12" i="259" s="1"/>
  <c r="Q47" i="259"/>
  <c r="V13" i="259" s="1"/>
  <c r="Q39" i="257"/>
  <c r="T15" i="257" s="1"/>
  <c r="Q35" i="257"/>
  <c r="T11" i="257" s="1"/>
  <c r="Q19" i="257"/>
  <c r="Q13" i="257" s="1"/>
  <c r="Q24" i="257"/>
  <c r="R12" i="257" s="1"/>
  <c r="Q42" i="259"/>
  <c r="U12" i="259" s="1"/>
  <c r="Q38" i="259"/>
  <c r="T14" i="259" s="1"/>
  <c r="Q25" i="259"/>
  <c r="R13" i="259" s="1"/>
  <c r="Q41" i="257"/>
  <c r="U11" i="257" s="1"/>
  <c r="Q20" i="257"/>
  <c r="Q14" i="257" s="1"/>
  <c r="Q47" i="257"/>
  <c r="V13" i="257" s="1"/>
  <c r="Q34" i="259"/>
  <c r="S16" i="259" s="1"/>
  <c r="Q44" i="259"/>
  <c r="U14" i="259" s="1"/>
  <c r="Q26" i="259"/>
  <c r="R14" i="259" s="1"/>
  <c r="Q22" i="257"/>
  <c r="Q16" i="257" s="1"/>
  <c r="Q30" i="257"/>
  <c r="S12" i="257" s="1"/>
  <c r="Q25" i="257"/>
  <c r="R13" i="257" s="1"/>
  <c r="Q35" i="259"/>
  <c r="T11" i="259" s="1"/>
  <c r="Q21" i="259"/>
  <c r="Q15" i="259" s="1"/>
  <c r="Q33" i="259"/>
  <c r="S15" i="259" s="1"/>
  <c r="Q18" i="257"/>
  <c r="Q12" i="257" s="1"/>
  <c r="Q38" i="257"/>
  <c r="T14" i="257" s="1"/>
  <c r="Q26" i="257"/>
  <c r="R14" i="257" s="1"/>
  <c r="Q17" i="259"/>
  <c r="Q11" i="259" s="1"/>
  <c r="Q31" i="259"/>
  <c r="S13" i="259" s="1"/>
  <c r="Q40" i="259"/>
  <c r="T16" i="259" s="1"/>
  <c r="Q36" i="257"/>
  <c r="T12" i="257" s="1"/>
  <c r="Q44" i="257"/>
  <c r="U14" i="257" s="1"/>
  <c r="Q33" i="257"/>
  <c r="S15" i="257" s="1"/>
  <c r="Q28" i="259"/>
  <c r="R16" i="259" s="1"/>
  <c r="Q45" i="259"/>
  <c r="V11" i="259" s="1"/>
  <c r="Q48" i="259"/>
  <c r="V14" i="259" s="1"/>
  <c r="Q42" i="257"/>
  <c r="U12" i="257" s="1"/>
  <c r="Q21" i="257"/>
  <c r="Q15" i="257" s="1"/>
  <c r="Q40" i="257"/>
  <c r="T16" i="257" s="1"/>
  <c r="Q37" i="259"/>
  <c r="T13" i="259" s="1"/>
  <c r="Q32" i="259"/>
  <c r="S14" i="259" s="1"/>
  <c r="Q28" i="257"/>
  <c r="R16" i="257" s="1"/>
  <c r="Q29" i="259"/>
  <c r="S11" i="259" s="1"/>
  <c r="Q29" i="255"/>
  <c r="S11" i="255" s="1"/>
  <c r="Q32" i="255"/>
  <c r="S14" i="255" s="1"/>
  <c r="Q23" i="255"/>
  <c r="R11" i="255" s="1"/>
  <c r="Q27" i="255"/>
  <c r="R15" i="255" s="1"/>
  <c r="Q43" i="255"/>
  <c r="U13" i="255" s="1"/>
  <c r="Q39" i="255"/>
  <c r="T15" i="255" s="1"/>
  <c r="Q48" i="255"/>
  <c r="V14" i="255" s="1"/>
  <c r="Q19" i="255"/>
  <c r="Q13" i="255" s="1"/>
  <c r="Q46" i="255"/>
  <c r="V12" i="255" s="1"/>
  <c r="Q41" i="255"/>
  <c r="U11" i="255" s="1"/>
  <c r="Q34" i="255"/>
  <c r="S16" i="255" s="1"/>
  <c r="Q24" i="255"/>
  <c r="R12" i="255" s="1"/>
  <c r="Q18" i="255"/>
  <c r="Q12" i="255" s="1"/>
  <c r="Q20" i="255"/>
  <c r="Q14" i="255" s="1"/>
  <c r="Q47" i="255"/>
  <c r="V13" i="255" s="1"/>
  <c r="Q35" i="255"/>
  <c r="T11" i="255" s="1"/>
  <c r="Q30" i="255"/>
  <c r="S12" i="255" s="1"/>
  <c r="Q22" i="255"/>
  <c r="Q16" i="255" s="1"/>
  <c r="Q36" i="255"/>
  <c r="T12" i="255" s="1"/>
  <c r="Q38" i="255"/>
  <c r="T14" i="255" s="1"/>
  <c r="Q25" i="255"/>
  <c r="R13" i="255" s="1"/>
  <c r="Q37" i="255"/>
  <c r="T13" i="255" s="1"/>
  <c r="Q42" i="255"/>
  <c r="U12" i="255" s="1"/>
  <c r="Q44" i="255"/>
  <c r="U14" i="255" s="1"/>
  <c r="Q26" i="255"/>
  <c r="R14" i="255" s="1"/>
  <c r="Q45" i="255"/>
  <c r="V11" i="255" s="1"/>
  <c r="Q17" i="255"/>
  <c r="Q11" i="255" s="1"/>
  <c r="Q21" i="255"/>
  <c r="Q15" i="255" s="1"/>
  <c r="Q33" i="255"/>
  <c r="S15" i="255" s="1"/>
  <c r="Q28" i="255"/>
  <c r="R16" i="255" s="1"/>
  <c r="Q31" i="255"/>
  <c r="S13" i="255" s="1"/>
  <c r="L25" i="257"/>
  <c r="L19" i="257"/>
  <c r="E26" i="257"/>
  <c r="G26" i="257"/>
  <c r="L22" i="257"/>
  <c r="I26" i="257"/>
  <c r="J26" i="257"/>
  <c r="L23" i="257"/>
  <c r="L24" i="257"/>
  <c r="L20" i="257"/>
  <c r="K26" i="255"/>
  <c r="L22" i="253"/>
  <c r="L25" i="253"/>
  <c r="L19" i="253"/>
  <c r="E26" i="253"/>
  <c r="L24" i="253"/>
  <c r="G26" i="253"/>
  <c r="J26" i="253"/>
  <c r="L23" i="253"/>
  <c r="I26" i="253"/>
  <c r="L20" i="253"/>
  <c r="L21" i="253"/>
  <c r="L21" i="251"/>
  <c r="B26" i="251"/>
  <c r="Q38" i="251"/>
  <c r="T14" i="251" s="1"/>
  <c r="Q35" i="251"/>
  <c r="T11" i="251" s="1"/>
  <c r="Q17" i="251"/>
  <c r="Q11" i="251" s="1"/>
  <c r="Q26" i="251"/>
  <c r="R14" i="251" s="1"/>
  <c r="Q28" i="251"/>
  <c r="R16" i="251" s="1"/>
  <c r="Q29" i="251"/>
  <c r="S11" i="251" s="1"/>
  <c r="Q19" i="251"/>
  <c r="Q13" i="251" s="1"/>
  <c r="Q32" i="251"/>
  <c r="S14" i="251" s="1"/>
  <c r="Q33" i="251"/>
  <c r="S15" i="251" s="1"/>
  <c r="Q37" i="251"/>
  <c r="T13" i="251" s="1"/>
  <c r="Q43" i="251"/>
  <c r="U13" i="251" s="1"/>
  <c r="Q20" i="251"/>
  <c r="Q14" i="251" s="1"/>
  <c r="Q22" i="251"/>
  <c r="Q16" i="251" s="1"/>
  <c r="Q39" i="251"/>
  <c r="T15" i="251" s="1"/>
  <c r="Q27" i="251"/>
  <c r="R15" i="251" s="1"/>
  <c r="Q47" i="251"/>
  <c r="V13" i="251" s="1"/>
  <c r="Q25" i="251"/>
  <c r="R13" i="251" s="1"/>
  <c r="Q30" i="251"/>
  <c r="S12" i="251" s="1"/>
  <c r="Q41" i="251"/>
  <c r="U11" i="251" s="1"/>
  <c r="Q46" i="251"/>
  <c r="V12" i="251" s="1"/>
  <c r="Q18" i="251"/>
  <c r="Q12" i="251" s="1"/>
  <c r="Q31" i="251"/>
  <c r="S13" i="251" s="1"/>
  <c r="Q36" i="251"/>
  <c r="T12" i="251" s="1"/>
  <c r="Q45" i="251"/>
  <c r="V11" i="251" s="1"/>
  <c r="Q23" i="251"/>
  <c r="R11" i="251" s="1"/>
  <c r="Q24" i="251"/>
  <c r="R12" i="251" s="1"/>
  <c r="Q42" i="251"/>
  <c r="U12" i="251" s="1"/>
  <c r="Q44" i="251"/>
  <c r="U14" i="251" s="1"/>
  <c r="Q40" i="251"/>
  <c r="T16" i="251" s="1"/>
  <c r="Q34" i="251"/>
  <c r="S16" i="251" s="1"/>
  <c r="Q21" i="251"/>
  <c r="Q15" i="251" s="1"/>
  <c r="L22" i="251"/>
  <c r="L25" i="251"/>
  <c r="L19" i="251"/>
  <c r="L23" i="251"/>
  <c r="L24" i="251"/>
  <c r="E26" i="251"/>
  <c r="G26" i="251"/>
  <c r="I26" i="251"/>
  <c r="J26" i="251"/>
  <c r="L20" i="251"/>
  <c r="Q40" i="250"/>
  <c r="T16" i="250" s="1"/>
  <c r="Q48" i="250"/>
  <c r="V14" i="250" s="1"/>
  <c r="K26" i="250"/>
  <c r="Q37" i="250"/>
  <c r="T13" i="250" s="1"/>
  <c r="Q34" i="250"/>
  <c r="S16" i="250" s="1"/>
  <c r="Q22" i="250"/>
  <c r="Q16" i="250" s="1"/>
  <c r="Q33" i="250"/>
  <c r="S15" i="250" s="1"/>
  <c r="Q17" i="250"/>
  <c r="Q11" i="250" s="1"/>
  <c r="Q44" i="250"/>
  <c r="U14" i="250" s="1"/>
  <c r="Q21" i="250"/>
  <c r="Q15" i="250" s="1"/>
  <c r="Q36" i="250"/>
  <c r="T12" i="250" s="1"/>
  <c r="Q30" i="250"/>
  <c r="S12" i="250" s="1"/>
  <c r="Q38" i="250"/>
  <c r="T14" i="250" s="1"/>
  <c r="Q35" i="250"/>
  <c r="T11" i="250" s="1"/>
  <c r="Q39" i="250"/>
  <c r="T15" i="250" s="1"/>
  <c r="Q41" i="250"/>
  <c r="U11" i="250" s="1"/>
  <c r="Q24" i="250"/>
  <c r="R12" i="250" s="1"/>
  <c r="Q18" i="250"/>
  <c r="Q12" i="250" s="1"/>
  <c r="Q25" i="250"/>
  <c r="R13" i="250" s="1"/>
  <c r="Q42" i="250"/>
  <c r="U12" i="250" s="1"/>
  <c r="Q31" i="250"/>
  <c r="S13" i="250" s="1"/>
  <c r="Q28" i="250"/>
  <c r="R16" i="250" s="1"/>
  <c r="Q46" i="250"/>
  <c r="V12" i="250" s="1"/>
  <c r="Q19" i="250"/>
  <c r="Q13" i="250" s="1"/>
  <c r="Q47" i="250"/>
  <c r="V13" i="250" s="1"/>
  <c r="Q20" i="250"/>
  <c r="Q14" i="250" s="1"/>
  <c r="Q26" i="250"/>
  <c r="R14" i="250" s="1"/>
  <c r="Q23" i="250"/>
  <c r="R11" i="250" s="1"/>
  <c r="Q45" i="250"/>
  <c r="V11" i="250" s="1"/>
  <c r="Q29" i="250"/>
  <c r="S11" i="250" s="1"/>
  <c r="Q27" i="250"/>
  <c r="R15" i="250" s="1"/>
  <c r="Q43" i="250"/>
  <c r="U13" i="250" s="1"/>
  <c r="Q27" i="248"/>
  <c r="R15" i="248" s="1"/>
  <c r="Q31" i="248"/>
  <c r="S13" i="248" s="1"/>
  <c r="Q33" i="248"/>
  <c r="S15" i="248" s="1"/>
  <c r="Q28" i="248"/>
  <c r="R16" i="248" s="1"/>
  <c r="Q37" i="248"/>
  <c r="T13" i="248" s="1"/>
  <c r="Q43" i="248"/>
  <c r="U13" i="248" s="1"/>
  <c r="Q19" i="248"/>
  <c r="Q13" i="248" s="1"/>
  <c r="Q34" i="248"/>
  <c r="S16" i="248" s="1"/>
  <c r="Q21" i="248"/>
  <c r="Q15" i="248" s="1"/>
  <c r="Q40" i="248"/>
  <c r="T16" i="248" s="1"/>
  <c r="Q48" i="248"/>
  <c r="V14" i="248" s="1"/>
  <c r="Q22" i="248"/>
  <c r="Q16" i="248" s="1"/>
  <c r="Q44" i="248"/>
  <c r="U14" i="248" s="1"/>
  <c r="Q35" i="248"/>
  <c r="T11" i="248" s="1"/>
  <c r="Q42" i="248"/>
  <c r="U12" i="248" s="1"/>
  <c r="Q46" i="248"/>
  <c r="V12" i="248" s="1"/>
  <c r="Q39" i="248"/>
  <c r="T15" i="248" s="1"/>
  <c r="Q17" i="248"/>
  <c r="Q11" i="248" s="1"/>
  <c r="Q24" i="248"/>
  <c r="R12" i="248" s="1"/>
  <c r="Q23" i="248"/>
  <c r="R11" i="248" s="1"/>
  <c r="Q45" i="248"/>
  <c r="V11" i="248" s="1"/>
  <c r="Q29" i="248"/>
  <c r="S11" i="248" s="1"/>
  <c r="Q32" i="248"/>
  <c r="S14" i="248" s="1"/>
  <c r="Q41" i="248"/>
  <c r="U11" i="248" s="1"/>
  <c r="Q20" i="248"/>
  <c r="Q14" i="248" s="1"/>
  <c r="Q47" i="248"/>
  <c r="V13" i="248" s="1"/>
  <c r="Q18" i="248"/>
  <c r="Q12" i="248" s="1"/>
  <c r="Q30" i="248"/>
  <c r="S12" i="248" s="1"/>
  <c r="Q25" i="248"/>
  <c r="R13" i="248" s="1"/>
  <c r="Q36" i="248"/>
  <c r="T12" i="248" s="1"/>
  <c r="Q38" i="248"/>
  <c r="T14" i="248" s="1"/>
  <c r="K26" i="248"/>
  <c r="Q30" i="247"/>
  <c r="S12" i="247" s="1"/>
  <c r="Q26" i="247"/>
  <c r="R14" i="247" s="1"/>
  <c r="Q34" i="247"/>
  <c r="S16" i="247" s="1"/>
  <c r="Q22" i="247"/>
  <c r="Q16" i="247" s="1"/>
  <c r="Q33" i="247"/>
  <c r="S15" i="247" s="1"/>
  <c r="Q40" i="247"/>
  <c r="T16" i="247" s="1"/>
  <c r="Q38" i="247"/>
  <c r="T14" i="247" s="1"/>
  <c r="Q44" i="247"/>
  <c r="U14" i="247" s="1"/>
  <c r="Q39" i="247"/>
  <c r="T15" i="247" s="1"/>
  <c r="Q36" i="247"/>
  <c r="T12" i="247" s="1"/>
  <c r="Q41" i="247"/>
  <c r="U11" i="247" s="1"/>
  <c r="Q42" i="247"/>
  <c r="U12" i="247" s="1"/>
  <c r="Q46" i="247"/>
  <c r="V12" i="247" s="1"/>
  <c r="Q25" i="247"/>
  <c r="R13" i="247" s="1"/>
  <c r="Q29" i="247"/>
  <c r="S11" i="247" s="1"/>
  <c r="Q23" i="247"/>
  <c r="R11" i="247" s="1"/>
  <c r="Q20" i="247"/>
  <c r="Q14" i="247" s="1"/>
  <c r="Q28" i="247"/>
  <c r="R16" i="247" s="1"/>
  <c r="Q37" i="247"/>
  <c r="T13" i="247" s="1"/>
  <c r="Q45" i="247"/>
  <c r="V11" i="247" s="1"/>
  <c r="Q31" i="247"/>
  <c r="S13" i="247" s="1"/>
  <c r="Q27" i="247"/>
  <c r="R15" i="247" s="1"/>
  <c r="Q32" i="247"/>
  <c r="S14" i="247" s="1"/>
  <c r="Q35" i="247"/>
  <c r="T11" i="247" s="1"/>
  <c r="Q43" i="247"/>
  <c r="U13" i="247" s="1"/>
  <c r="Q24" i="247"/>
  <c r="R12" i="247" s="1"/>
  <c r="Q18" i="247"/>
  <c r="Q12" i="247" s="1"/>
  <c r="Q19" i="247"/>
  <c r="Q13" i="247" s="1"/>
  <c r="Q47" i="247"/>
  <c r="V13" i="247" s="1"/>
  <c r="Q17" i="247"/>
  <c r="Q11" i="247" s="1"/>
  <c r="Q21" i="247"/>
  <c r="Q15" i="247" s="1"/>
  <c r="L25" i="247"/>
  <c r="L19" i="247"/>
  <c r="L24" i="247"/>
  <c r="L23" i="247"/>
  <c r="G26" i="247"/>
  <c r="L22" i="247"/>
  <c r="E26" i="247"/>
  <c r="I26" i="247"/>
  <c r="J26" i="247"/>
  <c r="L20" i="247"/>
  <c r="G28" i="244"/>
  <c r="G31" i="244" s="1"/>
  <c r="G48" i="244" s="1"/>
  <c r="G59" i="244" s="1"/>
  <c r="G70" i="244" s="1"/>
  <c r="G98" i="244" s="1"/>
  <c r="G101" i="244" s="1"/>
  <c r="G104" i="244" s="1"/>
  <c r="G121" i="244" s="1"/>
  <c r="G132" i="244" s="1"/>
  <c r="G143" i="244" s="1"/>
  <c r="G171" i="244" s="1"/>
  <c r="G174" i="244" s="1"/>
  <c r="G177" i="244" s="1"/>
  <c r="G194" i="244" s="1"/>
  <c r="G205" i="244" s="1"/>
  <c r="G216" i="244" s="1"/>
  <c r="G244" i="244" s="1"/>
  <c r="G247" i="244" s="1"/>
  <c r="G250" i="244" s="1"/>
  <c r="G267" i="244" s="1"/>
  <c r="G278" i="244" s="1"/>
  <c r="G289" i="244" s="1"/>
  <c r="G317" i="244" s="1"/>
  <c r="G320" i="244" s="1"/>
  <c r="G323" i="244" s="1"/>
  <c r="G340" i="244" s="1"/>
  <c r="G368" i="244" s="1"/>
  <c r="G371" i="244" s="1"/>
  <c r="G374" i="244" s="1"/>
  <c r="G391" i="244" s="1"/>
  <c r="G2" i="244" s="1"/>
  <c r="Q32" i="245"/>
  <c r="S14" i="245" s="1"/>
  <c r="Q17" i="245"/>
  <c r="Q11" i="245" s="1"/>
  <c r="Q28" i="245"/>
  <c r="R16" i="245" s="1"/>
  <c r="Q37" i="245"/>
  <c r="T13" i="245" s="1"/>
  <c r="Q19" i="245"/>
  <c r="Q13" i="245" s="1"/>
  <c r="Q20" i="245"/>
  <c r="Q14" i="245" s="1"/>
  <c r="Q30" i="245"/>
  <c r="S12" i="245" s="1"/>
  <c r="Q31" i="245"/>
  <c r="S13" i="245" s="1"/>
  <c r="Q45" i="245"/>
  <c r="V11" i="245" s="1"/>
  <c r="Q41" i="245"/>
  <c r="U11" i="245" s="1"/>
  <c r="Q25" i="245"/>
  <c r="R13" i="245" s="1"/>
  <c r="Q35" i="245"/>
  <c r="T11" i="245" s="1"/>
  <c r="Q47" i="245"/>
  <c r="V13" i="245" s="1"/>
  <c r="Q34" i="245"/>
  <c r="S16" i="245" s="1"/>
  <c r="Q26" i="245"/>
  <c r="R14" i="245" s="1"/>
  <c r="Q18" i="245"/>
  <c r="Q12" i="245" s="1"/>
  <c r="Q38" i="245"/>
  <c r="T14" i="245" s="1"/>
  <c r="Q33" i="245"/>
  <c r="S15" i="245" s="1"/>
  <c r="Q36" i="245"/>
  <c r="T12" i="245" s="1"/>
  <c r="Q44" i="245"/>
  <c r="U14" i="245" s="1"/>
  <c r="Q40" i="245"/>
  <c r="T16" i="245" s="1"/>
  <c r="Q42" i="245"/>
  <c r="U12" i="245" s="1"/>
  <c r="Q21" i="245"/>
  <c r="Q15" i="245" s="1"/>
  <c r="Q48" i="245"/>
  <c r="V14" i="245" s="1"/>
  <c r="Q23" i="245"/>
  <c r="R11" i="245" s="1"/>
  <c r="Q39" i="245"/>
  <c r="T15" i="245" s="1"/>
  <c r="Q22" i="245"/>
  <c r="Q16" i="245" s="1"/>
  <c r="Q29" i="245"/>
  <c r="S11" i="245" s="1"/>
  <c r="Q46" i="245"/>
  <c r="V12" i="245" s="1"/>
  <c r="Q27" i="245"/>
  <c r="R15" i="245" s="1"/>
  <c r="Q43" i="245"/>
  <c r="U13" i="245" s="1"/>
  <c r="K26" i="245"/>
  <c r="K25" i="238"/>
  <c r="L25" i="238" s="1"/>
  <c r="F26" i="237"/>
  <c r="D26" i="242"/>
  <c r="C26" i="243"/>
  <c r="D26" i="243"/>
  <c r="Q7" i="243"/>
  <c r="Q46" i="243" s="1"/>
  <c r="V12" i="243" s="1"/>
  <c r="L25" i="243"/>
  <c r="L24" i="243"/>
  <c r="L19" i="243"/>
  <c r="E26" i="243"/>
  <c r="G26" i="243"/>
  <c r="L22" i="243"/>
  <c r="I26" i="243"/>
  <c r="J26" i="243"/>
  <c r="L23" i="243"/>
  <c r="L21" i="243"/>
  <c r="L20" i="243"/>
  <c r="Q7" i="242"/>
  <c r="Q48" i="242" s="1"/>
  <c r="V14" i="242" s="1"/>
  <c r="L25" i="242"/>
  <c r="L19" i="242"/>
  <c r="E26" i="242"/>
  <c r="G26" i="242"/>
  <c r="J26" i="242"/>
  <c r="L22" i="242"/>
  <c r="I26" i="242"/>
  <c r="L20" i="242"/>
  <c r="L23" i="242"/>
  <c r="L24" i="242"/>
  <c r="L21" i="242"/>
  <c r="E218" i="241"/>
  <c r="E393" i="241"/>
  <c r="E72" i="241"/>
  <c r="E145" i="241"/>
  <c r="G31" i="241"/>
  <c r="G48" i="241" s="1"/>
  <c r="G59" i="241" s="1"/>
  <c r="G70" i="241" s="1"/>
  <c r="G98" i="241" s="1"/>
  <c r="G101" i="241" s="1"/>
  <c r="G104" i="241" s="1"/>
  <c r="G121" i="241" s="1"/>
  <c r="G132" i="241" s="1"/>
  <c r="G143" i="241" s="1"/>
  <c r="G171" i="241" s="1"/>
  <c r="G174" i="241" s="1"/>
  <c r="G177" i="241" s="1"/>
  <c r="G194" i="241" s="1"/>
  <c r="G205" i="241" s="1"/>
  <c r="G216" i="241" s="1"/>
  <c r="G244" i="241" s="1"/>
  <c r="G247" i="241" s="1"/>
  <c r="G250" i="241" s="1"/>
  <c r="G267" i="241" s="1"/>
  <c r="G278" i="241" s="1"/>
  <c r="G289" i="241" s="1"/>
  <c r="G317" i="241" s="1"/>
  <c r="G320" i="241" s="1"/>
  <c r="G323" i="241" s="1"/>
  <c r="G340" i="241" s="1"/>
  <c r="G368" i="241" s="1"/>
  <c r="G371" i="241" s="1"/>
  <c r="G374" i="241" s="1"/>
  <c r="G391" i="241" s="1"/>
  <c r="G2" i="241" s="1"/>
  <c r="E342" i="241"/>
  <c r="E218" i="240"/>
  <c r="G101" i="240"/>
  <c r="G104" i="240" s="1"/>
  <c r="G121" i="240" s="1"/>
  <c r="G132" i="240" s="1"/>
  <c r="G143" i="240" s="1"/>
  <c r="G171" i="240" s="1"/>
  <c r="G174" i="240" s="1"/>
  <c r="G177" i="240" s="1"/>
  <c r="G194" i="240" s="1"/>
  <c r="G205" i="240" s="1"/>
  <c r="G216" i="240" s="1"/>
  <c r="G244" i="240" s="1"/>
  <c r="G247" i="240" s="1"/>
  <c r="G250" i="240" s="1"/>
  <c r="G267" i="240" s="1"/>
  <c r="G278" i="240" s="1"/>
  <c r="G289" i="240" s="1"/>
  <c r="G317" i="240" s="1"/>
  <c r="G320" i="240" s="1"/>
  <c r="G323" i="240" s="1"/>
  <c r="G340" i="240" s="1"/>
  <c r="G368" i="240" s="1"/>
  <c r="G371" i="240" s="1"/>
  <c r="G374" i="240" s="1"/>
  <c r="G391" i="240" s="1"/>
  <c r="G2" i="240" s="1"/>
  <c r="E218" i="239"/>
  <c r="E72" i="239"/>
  <c r="E145" i="239"/>
  <c r="G31" i="239"/>
  <c r="G48" i="239" s="1"/>
  <c r="G59" i="239" s="1"/>
  <c r="G70" i="239" s="1"/>
  <c r="G98" i="239" s="1"/>
  <c r="G101" i="239" s="1"/>
  <c r="G104" i="239" s="1"/>
  <c r="G121" i="239" s="1"/>
  <c r="G132" i="239" s="1"/>
  <c r="G143" i="239" s="1"/>
  <c r="G171" i="239" s="1"/>
  <c r="G174" i="239" s="1"/>
  <c r="G177" i="239" s="1"/>
  <c r="G194" i="239" s="1"/>
  <c r="G205" i="239" s="1"/>
  <c r="G216" i="239" s="1"/>
  <c r="G244" i="239" s="1"/>
  <c r="G247" i="239" s="1"/>
  <c r="G250" i="239" s="1"/>
  <c r="G267" i="239" s="1"/>
  <c r="G278" i="239" s="1"/>
  <c r="G289" i="239" s="1"/>
  <c r="G317" i="239" s="1"/>
  <c r="G320" i="239" s="1"/>
  <c r="G323" i="239" s="1"/>
  <c r="G340" i="239" s="1"/>
  <c r="G368" i="239" s="1"/>
  <c r="G371" i="239" s="1"/>
  <c r="G374" i="239" s="1"/>
  <c r="G391" i="239" s="1"/>
  <c r="G2" i="239" s="1"/>
  <c r="Q7" i="238"/>
  <c r="Q46" i="238" s="1"/>
  <c r="V12" i="238" s="1"/>
  <c r="E26" i="238"/>
  <c r="G26" i="238"/>
  <c r="L22" i="238"/>
  <c r="L21" i="238"/>
  <c r="Q7" i="237"/>
  <c r="Q24" i="237" s="1"/>
  <c r="R12" i="237" s="1"/>
  <c r="E291" i="235"/>
  <c r="L25" i="237"/>
  <c r="L19" i="237"/>
  <c r="J26" i="237"/>
  <c r="L20" i="237"/>
  <c r="L22" i="237"/>
  <c r="L24" i="237"/>
  <c r="L23" i="237"/>
  <c r="E26" i="237"/>
  <c r="G26" i="237"/>
  <c r="I26" i="237"/>
  <c r="L21" i="237"/>
  <c r="E72" i="236"/>
  <c r="E145" i="236"/>
  <c r="E393" i="236"/>
  <c r="G31" i="236"/>
  <c r="G48" i="236" s="1"/>
  <c r="G59" i="236" s="1"/>
  <c r="G70" i="236" s="1"/>
  <c r="G98" i="236" s="1"/>
  <c r="G101" i="236" s="1"/>
  <c r="G104" i="236" s="1"/>
  <c r="G121" i="236" s="1"/>
  <c r="G132" i="236" s="1"/>
  <c r="G143" i="236" s="1"/>
  <c r="G171" i="236" s="1"/>
  <c r="G174" i="236" s="1"/>
  <c r="G177" i="236" s="1"/>
  <c r="G194" i="236" s="1"/>
  <c r="G205" i="236" s="1"/>
  <c r="G216" i="236" s="1"/>
  <c r="G244" i="236" s="1"/>
  <c r="G247" i="236" s="1"/>
  <c r="G250" i="236" s="1"/>
  <c r="G267" i="236" s="1"/>
  <c r="G278" i="236" s="1"/>
  <c r="G289" i="236" s="1"/>
  <c r="G317" i="236" s="1"/>
  <c r="G320" i="236" s="1"/>
  <c r="G323" i="236" s="1"/>
  <c r="G340" i="236" s="1"/>
  <c r="G368" i="236" s="1"/>
  <c r="G371" i="236" s="1"/>
  <c r="G374" i="236" s="1"/>
  <c r="G391" i="236" s="1"/>
  <c r="G2" i="236" s="1"/>
  <c r="E342" i="236"/>
  <c r="E393" i="235"/>
  <c r="E145" i="234"/>
  <c r="G28" i="234"/>
  <c r="E72" i="234"/>
  <c r="E342" i="234"/>
  <c r="E393" i="234"/>
  <c r="G31" i="234"/>
  <c r="G48" i="234" s="1"/>
  <c r="G59" i="234" s="1"/>
  <c r="G70" i="234" s="1"/>
  <c r="G98" i="234" s="1"/>
  <c r="G101" i="234" s="1"/>
  <c r="G104" i="234" s="1"/>
  <c r="G121" i="234" s="1"/>
  <c r="G132" i="234" s="1"/>
  <c r="G143" i="234" s="1"/>
  <c r="G171" i="234" s="1"/>
  <c r="G174" i="234" s="1"/>
  <c r="G177" i="234" s="1"/>
  <c r="G194" i="234" s="1"/>
  <c r="G205" i="234" s="1"/>
  <c r="G216" i="234" s="1"/>
  <c r="G244" i="234" s="1"/>
  <c r="G247" i="234" s="1"/>
  <c r="G250" i="234" s="1"/>
  <c r="G267" i="234" s="1"/>
  <c r="G278" i="234" s="1"/>
  <c r="G289" i="234" s="1"/>
  <c r="G317" i="234" s="1"/>
  <c r="G320" i="234" s="1"/>
  <c r="G323" i="234" s="1"/>
  <c r="G340" i="234" s="1"/>
  <c r="G368" i="234" s="1"/>
  <c r="G371" i="234" s="1"/>
  <c r="G374" i="234" s="1"/>
  <c r="G391" i="234" s="1"/>
  <c r="G2" i="234" s="1"/>
  <c r="K25" i="231"/>
  <c r="E28" i="233"/>
  <c r="G28" i="233" s="1"/>
  <c r="G31" i="233" s="1"/>
  <c r="G48" i="233" s="1"/>
  <c r="G59" i="233" s="1"/>
  <c r="G70" i="233" s="1"/>
  <c r="G98" i="233" s="1"/>
  <c r="G101" i="233" s="1"/>
  <c r="G104" i="233" s="1"/>
  <c r="G121" i="233" s="1"/>
  <c r="G132" i="233" s="1"/>
  <c r="G143" i="233" s="1"/>
  <c r="G171" i="233" s="1"/>
  <c r="G174" i="233" s="1"/>
  <c r="G177" i="233" s="1"/>
  <c r="G194" i="233" s="1"/>
  <c r="G205" i="233" s="1"/>
  <c r="G216" i="233" s="1"/>
  <c r="G244" i="233" s="1"/>
  <c r="G247" i="233" s="1"/>
  <c r="G250" i="233" s="1"/>
  <c r="G267" i="233" s="1"/>
  <c r="G278" i="233" s="1"/>
  <c r="G289" i="233" s="1"/>
  <c r="G317" i="233" s="1"/>
  <c r="G320" i="233" s="1"/>
  <c r="G323" i="233" s="1"/>
  <c r="G340" i="233" s="1"/>
  <c r="G368" i="233" s="1"/>
  <c r="G371" i="233" s="1"/>
  <c r="G374" i="233" s="1"/>
  <c r="G391" i="233" s="1"/>
  <c r="G2" i="233" s="1"/>
  <c r="E145" i="233"/>
  <c r="E218" i="233"/>
  <c r="E291" i="233"/>
  <c r="E342" i="233"/>
  <c r="Q7" i="230"/>
  <c r="Q22" i="230" s="1"/>
  <c r="Q16" i="230" s="1"/>
  <c r="Q7" i="231"/>
  <c r="Q32" i="231" s="1"/>
  <c r="S14" i="231" s="1"/>
  <c r="I26" i="231"/>
  <c r="L21" i="231"/>
  <c r="L20" i="231"/>
  <c r="K25" i="230"/>
  <c r="C57" i="24"/>
  <c r="C13" i="248"/>
  <c r="E9" i="259"/>
  <c r="B13" i="257"/>
  <c r="B11" i="247"/>
  <c r="D9" i="251"/>
  <c r="D11" i="257"/>
  <c r="C11" i="250"/>
  <c r="C11" i="251"/>
  <c r="F9" i="251"/>
  <c r="E12" i="253"/>
  <c r="C10" i="257"/>
  <c r="F12" i="255"/>
  <c r="G11" i="259"/>
  <c r="B12" i="259"/>
  <c r="B9" i="248"/>
  <c r="B11" i="245"/>
  <c r="G10" i="248"/>
  <c r="D10" i="248"/>
  <c r="C10" i="255"/>
  <c r="G10" i="253"/>
  <c r="C12" i="247"/>
  <c r="B12" i="253"/>
  <c r="C13" i="255"/>
  <c r="E11" i="247"/>
  <c r="D9" i="255"/>
  <c r="E57" i="24"/>
  <c r="E10" i="253"/>
  <c r="B10" i="259"/>
  <c r="F12" i="248"/>
  <c r="D13" i="248"/>
  <c r="C14" i="251"/>
  <c r="G10" i="245"/>
  <c r="C9" i="247"/>
  <c r="B10" i="247"/>
  <c r="B13" i="245"/>
  <c r="B12" i="257"/>
  <c r="C13" i="250"/>
  <c r="C11" i="245"/>
  <c r="F11" i="259"/>
  <c r="B10" i="253"/>
  <c r="E14" i="259"/>
  <c r="D12" i="259"/>
  <c r="G10" i="257"/>
  <c r="G9" i="247"/>
  <c r="D10" i="250"/>
  <c r="C13" i="259"/>
  <c r="F9" i="245"/>
  <c r="B9" i="259"/>
  <c r="F11" i="257"/>
  <c r="E13" i="259"/>
  <c r="B14" i="245"/>
  <c r="B14" i="255"/>
  <c r="F10" i="257"/>
  <c r="B14" i="248"/>
  <c r="D13" i="247"/>
  <c r="G57" i="24"/>
  <c r="C10" i="259"/>
  <c r="D12" i="248"/>
  <c r="C11" i="248"/>
  <c r="C14" i="253"/>
  <c r="B10" i="255"/>
  <c r="B10" i="245"/>
  <c r="F9" i="255"/>
  <c r="E12" i="251"/>
  <c r="E12" i="255"/>
  <c r="E10" i="250"/>
  <c r="D14" i="255"/>
  <c r="B11" i="250"/>
  <c r="E12" i="248"/>
  <c r="C14" i="248"/>
  <c r="C9" i="255"/>
  <c r="C9" i="257"/>
  <c r="E11" i="255"/>
  <c r="B14" i="230"/>
  <c r="D11" i="248"/>
  <c r="C10" i="253"/>
  <c r="D13" i="250"/>
  <c r="E9" i="245"/>
  <c r="B57" i="24"/>
  <c r="B9" i="247"/>
  <c r="B13" i="251"/>
  <c r="C14" i="257"/>
  <c r="C12" i="255"/>
  <c r="F9" i="259"/>
  <c r="F10" i="248"/>
  <c r="E10" i="255"/>
  <c r="D13" i="257"/>
  <c r="B14" i="253"/>
  <c r="D12" i="255"/>
  <c r="B11" i="257"/>
  <c r="E14" i="248"/>
  <c r="G11" i="251"/>
  <c r="B12" i="255"/>
  <c r="E12" i="245"/>
  <c r="B11" i="248"/>
  <c r="F12" i="247"/>
  <c r="G11" i="255"/>
  <c r="E13" i="250"/>
  <c r="B11" i="253"/>
  <c r="C12" i="257"/>
  <c r="D11" i="250"/>
  <c r="C11" i="253"/>
  <c r="D11" i="253"/>
  <c r="B11" i="259"/>
  <c r="E9" i="250"/>
  <c r="F12" i="259"/>
  <c r="E9" i="253"/>
  <c r="D10" i="259"/>
  <c r="C12" i="245"/>
  <c r="B10" i="257"/>
  <c r="E12" i="250"/>
  <c r="E11" i="257"/>
  <c r="D10" i="251"/>
  <c r="G10" i="250"/>
  <c r="B11" i="255"/>
  <c r="D12" i="251"/>
  <c r="E11" i="248"/>
  <c r="B13" i="247"/>
  <c r="F10" i="255"/>
  <c r="C13" i="253"/>
  <c r="E14" i="245"/>
  <c r="C9" i="251"/>
  <c r="E13" i="255"/>
  <c r="C13" i="247"/>
  <c r="E10" i="248"/>
  <c r="F9" i="257"/>
  <c r="D9" i="253"/>
  <c r="G9" i="255"/>
  <c r="B9" i="251"/>
  <c r="B10" i="250"/>
  <c r="E11" i="259"/>
  <c r="E14" i="251"/>
  <c r="E10" i="257"/>
  <c r="G11" i="257"/>
  <c r="C12" i="250"/>
  <c r="E9" i="248"/>
  <c r="E13" i="248"/>
  <c r="E11" i="245"/>
  <c r="D10" i="257"/>
  <c r="D11" i="255"/>
  <c r="B13" i="253"/>
  <c r="C13" i="251"/>
  <c r="B12" i="248"/>
  <c r="G11" i="245"/>
  <c r="C12" i="259"/>
  <c r="G9" i="251"/>
  <c r="B9" i="255"/>
  <c r="G10" i="251"/>
  <c r="E10" i="247"/>
  <c r="E10" i="259"/>
  <c r="C10" i="248"/>
  <c r="F10" i="259"/>
  <c r="E14" i="250"/>
  <c r="F9" i="247"/>
  <c r="C14" i="245"/>
  <c r="C14" i="247"/>
  <c r="F9" i="248"/>
  <c r="B14" i="257"/>
  <c r="E10" i="251"/>
  <c r="D12" i="247"/>
  <c r="E13" i="257"/>
  <c r="E13" i="251"/>
  <c r="G12" i="250"/>
  <c r="D13" i="245"/>
  <c r="F10" i="251"/>
  <c r="D9" i="248"/>
  <c r="G12" i="255"/>
  <c r="G10" i="255"/>
  <c r="F10" i="253"/>
  <c r="E12" i="257"/>
  <c r="G11" i="253"/>
  <c r="F11" i="251"/>
  <c r="G11" i="250"/>
  <c r="D9" i="245"/>
  <c r="C10" i="251"/>
  <c r="G11" i="247"/>
  <c r="C12" i="253"/>
  <c r="C11" i="255"/>
  <c r="D13" i="253"/>
  <c r="F10" i="250"/>
  <c r="E14" i="253"/>
  <c r="G12" i="248"/>
  <c r="B11" i="251"/>
  <c r="E9" i="251"/>
  <c r="D9" i="250"/>
  <c r="B14" i="250"/>
  <c r="C12" i="251"/>
  <c r="F12" i="257"/>
  <c r="E9" i="257"/>
  <c r="E9" i="247"/>
  <c r="G9" i="245"/>
  <c r="C9" i="253"/>
  <c r="G9" i="253"/>
  <c r="D14" i="247"/>
  <c r="F12" i="253"/>
  <c r="F11" i="248"/>
  <c r="C11" i="257"/>
  <c r="G12" i="257"/>
  <c r="F12" i="251"/>
  <c r="B13" i="250"/>
  <c r="E12" i="247"/>
  <c r="C14" i="250"/>
  <c r="D14" i="251"/>
  <c r="B14" i="247"/>
  <c r="E14" i="247"/>
  <c r="B9" i="257"/>
  <c r="E11" i="253"/>
  <c r="F12" i="250"/>
  <c r="F12" i="245"/>
  <c r="D12" i="231"/>
  <c r="F11" i="250"/>
  <c r="G9" i="259"/>
  <c r="F10" i="245"/>
  <c r="C9" i="259"/>
  <c r="B9" i="250"/>
  <c r="D12" i="253"/>
  <c r="B12" i="250"/>
  <c r="C14" i="255"/>
  <c r="D11" i="259"/>
  <c r="E14" i="257"/>
  <c r="B14" i="251"/>
  <c r="C14" i="259"/>
  <c r="D11" i="247"/>
  <c r="B12" i="251"/>
  <c r="C9" i="245"/>
  <c r="G11" i="248"/>
  <c r="E13" i="247"/>
  <c r="D14" i="257"/>
  <c r="G12" i="245"/>
  <c r="D9" i="247"/>
  <c r="D9" i="259"/>
  <c r="B12" i="247"/>
  <c r="D14" i="259"/>
  <c r="D12" i="257"/>
  <c r="E9" i="255"/>
  <c r="D12" i="245"/>
  <c r="B10" i="248"/>
  <c r="G12" i="242"/>
  <c r="F9" i="253"/>
  <c r="B10" i="251"/>
  <c r="G12" i="259"/>
  <c r="B13" i="248"/>
  <c r="D11" i="245"/>
  <c r="B9" i="245"/>
  <c r="B13" i="259"/>
  <c r="D14" i="248"/>
  <c r="F11" i="253"/>
  <c r="D13" i="255"/>
  <c r="D10" i="247"/>
  <c r="C11" i="247"/>
  <c r="D14" i="245"/>
  <c r="B13" i="255"/>
  <c r="C9" i="248"/>
  <c r="C13" i="257"/>
  <c r="D11" i="251"/>
  <c r="D10" i="245"/>
  <c r="E13" i="245"/>
  <c r="G10" i="238"/>
  <c r="D9" i="257"/>
  <c r="F9" i="250"/>
  <c r="B12" i="245"/>
  <c r="D13" i="259"/>
  <c r="E11" i="251"/>
  <c r="G10" i="247"/>
  <c r="G10" i="243"/>
  <c r="D13" i="251"/>
  <c r="F10" i="247"/>
  <c r="B9" i="253"/>
  <c r="F11" i="255"/>
  <c r="G9" i="250"/>
  <c r="E10" i="245"/>
  <c r="C10" i="247"/>
  <c r="E12" i="259"/>
  <c r="B14" i="259"/>
  <c r="C10" i="250"/>
  <c r="F11" i="245"/>
  <c r="G12" i="253"/>
  <c r="C9" i="250"/>
  <c r="C13" i="245"/>
  <c r="C11" i="259"/>
  <c r="D14" i="250"/>
  <c r="F11" i="247"/>
  <c r="C10" i="237"/>
  <c r="D14" i="253"/>
  <c r="E11" i="250"/>
  <c r="D10" i="253"/>
  <c r="D10" i="255"/>
  <c r="G9" i="248"/>
  <c r="C26" i="238" l="1"/>
  <c r="L20" i="238"/>
  <c r="L19" i="231"/>
  <c r="L23" i="231"/>
  <c r="L25" i="231"/>
  <c r="J26" i="231"/>
  <c r="L20" i="230"/>
  <c r="F26" i="230"/>
  <c r="H13" i="253"/>
  <c r="J13" i="253" s="1"/>
  <c r="H14" i="253"/>
  <c r="J14" i="253" s="1"/>
  <c r="H12" i="253"/>
  <c r="J12" i="253" s="1"/>
  <c r="C15" i="253"/>
  <c r="E15" i="253"/>
  <c r="G15" i="253"/>
  <c r="D15" i="253"/>
  <c r="B15" i="253"/>
  <c r="H9" i="253"/>
  <c r="J9" i="253" s="1"/>
  <c r="F15" i="253"/>
  <c r="G15" i="259"/>
  <c r="H13" i="259"/>
  <c r="J13" i="259" s="1"/>
  <c r="F15" i="257"/>
  <c r="H14" i="259"/>
  <c r="J14" i="259" s="1"/>
  <c r="E15" i="259"/>
  <c r="C15" i="259"/>
  <c r="D15" i="257"/>
  <c r="D15" i="259"/>
  <c r="H14" i="257"/>
  <c r="J14" i="257" s="1"/>
  <c r="F15" i="259"/>
  <c r="E15" i="257"/>
  <c r="H9" i="259"/>
  <c r="J9" i="259" s="1"/>
  <c r="B15" i="259"/>
  <c r="H12" i="259"/>
  <c r="J12" i="259" s="1"/>
  <c r="H9" i="257"/>
  <c r="J9" i="257" s="1"/>
  <c r="C15" i="257"/>
  <c r="H13" i="257"/>
  <c r="J13" i="257" s="1"/>
  <c r="B15" i="257"/>
  <c r="H12" i="257"/>
  <c r="J12" i="257" s="1"/>
  <c r="G15" i="257"/>
  <c r="F15" i="255"/>
  <c r="H14" i="255"/>
  <c r="J14" i="255" s="1"/>
  <c r="H13" i="255"/>
  <c r="J13" i="255" s="1"/>
  <c r="E15" i="255"/>
  <c r="H9" i="255"/>
  <c r="J9" i="255" s="1"/>
  <c r="B15" i="255"/>
  <c r="C15" i="255"/>
  <c r="G15" i="255"/>
  <c r="H12" i="255"/>
  <c r="J12" i="255" s="1"/>
  <c r="D15" i="255"/>
  <c r="K26" i="257"/>
  <c r="K26" i="253"/>
  <c r="C15" i="251"/>
  <c r="H9" i="251"/>
  <c r="J9" i="251" s="1"/>
  <c r="G15" i="251"/>
  <c r="H13" i="251"/>
  <c r="J13" i="251" s="1"/>
  <c r="B15" i="251"/>
  <c r="H14" i="251"/>
  <c r="J14" i="251" s="1"/>
  <c r="D15" i="251"/>
  <c r="E15" i="251"/>
  <c r="H12" i="251"/>
  <c r="J12" i="251" s="1"/>
  <c r="F15" i="251"/>
  <c r="K26" i="251"/>
  <c r="E15" i="250"/>
  <c r="H12" i="250"/>
  <c r="J12" i="250" s="1"/>
  <c r="B15" i="250"/>
  <c r="H14" i="250"/>
  <c r="J14" i="250" s="1"/>
  <c r="F15" i="250"/>
  <c r="H13" i="250"/>
  <c r="J13" i="250" s="1"/>
  <c r="D15" i="250"/>
  <c r="G15" i="250"/>
  <c r="C15" i="250"/>
  <c r="H9" i="250"/>
  <c r="J9" i="250" s="1"/>
  <c r="H14" i="248"/>
  <c r="J14" i="248" s="1"/>
  <c r="H13" i="248"/>
  <c r="J13" i="248" s="1"/>
  <c r="G15" i="248"/>
  <c r="H9" i="248"/>
  <c r="H11" i="248" s="1"/>
  <c r="C15" i="248"/>
  <c r="E15" i="248"/>
  <c r="B15" i="248"/>
  <c r="H12" i="248"/>
  <c r="J12" i="248" s="1"/>
  <c r="F15" i="248"/>
  <c r="D15" i="248"/>
  <c r="C15" i="247"/>
  <c r="F15" i="247"/>
  <c r="E15" i="247"/>
  <c r="H12" i="247"/>
  <c r="J12" i="247" s="1"/>
  <c r="D15" i="247"/>
  <c r="G15" i="247"/>
  <c r="H13" i="247"/>
  <c r="J13" i="247" s="1"/>
  <c r="H9" i="247"/>
  <c r="J9" i="247" s="1"/>
  <c r="B15" i="247"/>
  <c r="H14" i="247"/>
  <c r="J14" i="247" s="1"/>
  <c r="K26" i="247"/>
  <c r="D15" i="245"/>
  <c r="H14" i="245"/>
  <c r="J14" i="245" s="1"/>
  <c r="C15" i="245"/>
  <c r="H9" i="245"/>
  <c r="J9" i="245" s="1"/>
  <c r="H13" i="245"/>
  <c r="J13" i="245" s="1"/>
  <c r="F15" i="245"/>
  <c r="G15" i="245"/>
  <c r="E15" i="245"/>
  <c r="H12" i="245"/>
  <c r="J12" i="245" s="1"/>
  <c r="B15" i="245"/>
  <c r="J26" i="238"/>
  <c r="I26" i="238"/>
  <c r="K26" i="238" s="1"/>
  <c r="L19" i="238"/>
  <c r="L23" i="238"/>
  <c r="L24" i="238"/>
  <c r="Q34" i="243"/>
  <c r="S16" i="243" s="1"/>
  <c r="Q26" i="243"/>
  <c r="R14" i="243" s="1"/>
  <c r="Q18" i="243"/>
  <c r="Q12" i="243" s="1"/>
  <c r="Q33" i="243"/>
  <c r="S15" i="243" s="1"/>
  <c r="Q17" i="243"/>
  <c r="Q11" i="243" s="1"/>
  <c r="Q43" i="243"/>
  <c r="U13" i="243" s="1"/>
  <c r="Q19" i="243"/>
  <c r="Q13" i="243" s="1"/>
  <c r="Q20" i="243"/>
  <c r="Q14" i="243" s="1"/>
  <c r="Q30" i="243"/>
  <c r="S12" i="243" s="1"/>
  <c r="Q31" i="243"/>
  <c r="S13" i="243" s="1"/>
  <c r="Q35" i="243"/>
  <c r="T11" i="243" s="1"/>
  <c r="Q24" i="243"/>
  <c r="R12" i="243" s="1"/>
  <c r="Q38" i="243"/>
  <c r="T14" i="243" s="1"/>
  <c r="Q41" i="243"/>
  <c r="U11" i="243" s="1"/>
  <c r="Q47" i="243"/>
  <c r="V13" i="243" s="1"/>
  <c r="Q22" i="243"/>
  <c r="Q16" i="243" s="1"/>
  <c r="Q25" i="243"/>
  <c r="R13" i="243" s="1"/>
  <c r="Q36" i="243"/>
  <c r="T12" i="243" s="1"/>
  <c r="Q44" i="243"/>
  <c r="U14" i="243" s="1"/>
  <c r="Q40" i="243"/>
  <c r="T16" i="243" s="1"/>
  <c r="Q42" i="243"/>
  <c r="U12" i="243" s="1"/>
  <c r="Q21" i="243"/>
  <c r="Q15" i="243" s="1"/>
  <c r="Q48" i="243"/>
  <c r="V14" i="243" s="1"/>
  <c r="Q28" i="243"/>
  <c r="R16" i="243" s="1"/>
  <c r="Q45" i="243"/>
  <c r="V11" i="243" s="1"/>
  <c r="Q37" i="243"/>
  <c r="T13" i="243" s="1"/>
  <c r="Q32" i="243"/>
  <c r="S14" i="243" s="1"/>
  <c r="Q23" i="243"/>
  <c r="R11" i="243" s="1"/>
  <c r="Q39" i="243"/>
  <c r="T15" i="243" s="1"/>
  <c r="Q27" i="243"/>
  <c r="R15" i="243" s="1"/>
  <c r="Q29" i="243"/>
  <c r="S11" i="243" s="1"/>
  <c r="K26" i="243"/>
  <c r="Q17" i="242"/>
  <c r="Q11" i="242" s="1"/>
  <c r="Q28" i="242"/>
  <c r="R16" i="242" s="1"/>
  <c r="Q45" i="242"/>
  <c r="V11" i="242" s="1"/>
  <c r="Q37" i="242"/>
  <c r="T13" i="242" s="1"/>
  <c r="Q32" i="242"/>
  <c r="S14" i="242" s="1"/>
  <c r="Q23" i="242"/>
  <c r="R11" i="242" s="1"/>
  <c r="Q39" i="242"/>
  <c r="T15" i="242" s="1"/>
  <c r="Q22" i="242"/>
  <c r="Q16" i="242" s="1"/>
  <c r="Q34" i="242"/>
  <c r="S16" i="242" s="1"/>
  <c r="Q43" i="242"/>
  <c r="U13" i="242" s="1"/>
  <c r="Q24" i="242"/>
  <c r="R12" i="242" s="1"/>
  <c r="Q31" i="242"/>
  <c r="S13" i="242" s="1"/>
  <c r="Q29" i="242"/>
  <c r="S11" i="242" s="1"/>
  <c r="Q46" i="242"/>
  <c r="V12" i="242" s="1"/>
  <c r="Q27" i="242"/>
  <c r="R15" i="242" s="1"/>
  <c r="Q19" i="242"/>
  <c r="Q13" i="242" s="1"/>
  <c r="Q47" i="242"/>
  <c r="V13" i="242" s="1"/>
  <c r="Q35" i="242"/>
  <c r="T11" i="242" s="1"/>
  <c r="Q20" i="242"/>
  <c r="Q14" i="242" s="1"/>
  <c r="Q25" i="242"/>
  <c r="R13" i="242" s="1"/>
  <c r="Q41" i="242"/>
  <c r="U11" i="242" s="1"/>
  <c r="Q30" i="242"/>
  <c r="S12" i="242" s="1"/>
  <c r="Q26" i="242"/>
  <c r="R14" i="242" s="1"/>
  <c r="Q18" i="242"/>
  <c r="Q12" i="242" s="1"/>
  <c r="Q38" i="242"/>
  <c r="T14" i="242" s="1"/>
  <c r="Q33" i="242"/>
  <c r="S15" i="242" s="1"/>
  <c r="Q36" i="242"/>
  <c r="T12" i="242" s="1"/>
  <c r="Q44" i="242"/>
  <c r="U14" i="242" s="1"/>
  <c r="Q40" i="242"/>
  <c r="T16" i="242" s="1"/>
  <c r="Q42" i="242"/>
  <c r="U12" i="242" s="1"/>
  <c r="Q21" i="242"/>
  <c r="Q15" i="242" s="1"/>
  <c r="K26" i="242"/>
  <c r="Q41" i="238"/>
  <c r="U11" i="238" s="1"/>
  <c r="Q43" i="238"/>
  <c r="U13" i="238" s="1"/>
  <c r="Q19" i="238"/>
  <c r="Q13" i="238" s="1"/>
  <c r="Q47" i="238"/>
  <c r="V13" i="238" s="1"/>
  <c r="Q24" i="238"/>
  <c r="R12" i="238" s="1"/>
  <c r="Q35" i="238"/>
  <c r="T11" i="238" s="1"/>
  <c r="Q40" i="238"/>
  <c r="T16" i="238" s="1"/>
  <c r="Q42" i="238"/>
  <c r="U12" i="238" s="1"/>
  <c r="Q21" i="238"/>
  <c r="Q15" i="238" s="1"/>
  <c r="Q48" i="238"/>
  <c r="V14" i="238" s="1"/>
  <c r="Q22" i="238"/>
  <c r="Q16" i="238" s="1"/>
  <c r="Q20" i="238"/>
  <c r="Q14" i="238" s="1"/>
  <c r="Q25" i="238"/>
  <c r="R13" i="238" s="1"/>
  <c r="Q18" i="238"/>
  <c r="Q12" i="238" s="1"/>
  <c r="Q30" i="238"/>
  <c r="S12" i="238" s="1"/>
  <c r="Q26" i="238"/>
  <c r="R14" i="238" s="1"/>
  <c r="Q34" i="238"/>
  <c r="S16" i="238" s="1"/>
  <c r="Q38" i="238"/>
  <c r="T14" i="238" s="1"/>
  <c r="Q33" i="238"/>
  <c r="S15" i="238" s="1"/>
  <c r="Q36" i="238"/>
  <c r="T12" i="238" s="1"/>
  <c r="Q44" i="238"/>
  <c r="U14" i="238" s="1"/>
  <c r="Q17" i="238"/>
  <c r="Q11" i="238" s="1"/>
  <c r="Q31" i="238"/>
  <c r="S13" i="238" s="1"/>
  <c r="Q28" i="238"/>
  <c r="R16" i="238" s="1"/>
  <c r="Q45" i="238"/>
  <c r="V11" i="238" s="1"/>
  <c r="Q37" i="238"/>
  <c r="T13" i="238" s="1"/>
  <c r="Q32" i="238"/>
  <c r="S14" i="238" s="1"/>
  <c r="Q23" i="238"/>
  <c r="R11" i="238" s="1"/>
  <c r="Q39" i="238"/>
  <c r="T15" i="238" s="1"/>
  <c r="Q27" i="238"/>
  <c r="R15" i="238" s="1"/>
  <c r="Q29" i="238"/>
  <c r="S11" i="238" s="1"/>
  <c r="Q47" i="237"/>
  <c r="V13" i="237" s="1"/>
  <c r="Q30" i="237"/>
  <c r="S12" i="237" s="1"/>
  <c r="Q41" i="237"/>
  <c r="U11" i="237" s="1"/>
  <c r="Q36" i="237"/>
  <c r="T12" i="237" s="1"/>
  <c r="Q42" i="237"/>
  <c r="U12" i="237" s="1"/>
  <c r="Q20" i="237"/>
  <c r="Q14" i="237" s="1"/>
  <c r="Q38" i="237"/>
  <c r="T14" i="237" s="1"/>
  <c r="Q25" i="237"/>
  <c r="R13" i="237" s="1"/>
  <c r="Q26" i="237"/>
  <c r="R14" i="237" s="1"/>
  <c r="Q35" i="237"/>
  <c r="T11" i="237" s="1"/>
  <c r="Q44" i="237"/>
  <c r="U14" i="237" s="1"/>
  <c r="Q33" i="237"/>
  <c r="S15" i="237" s="1"/>
  <c r="Q40" i="237"/>
  <c r="T16" i="237" s="1"/>
  <c r="Q45" i="237"/>
  <c r="V11" i="237" s="1"/>
  <c r="Q22" i="237"/>
  <c r="Q16" i="237" s="1"/>
  <c r="Q32" i="237"/>
  <c r="S14" i="237" s="1"/>
  <c r="Q23" i="237"/>
  <c r="R11" i="237" s="1"/>
  <c r="Q39" i="237"/>
  <c r="T15" i="237" s="1"/>
  <c r="Q17" i="237"/>
  <c r="Q11" i="237" s="1"/>
  <c r="Q21" i="237"/>
  <c r="Q15" i="237" s="1"/>
  <c r="Q28" i="237"/>
  <c r="R16" i="237" s="1"/>
  <c r="Q31" i="237"/>
  <c r="S13" i="237" s="1"/>
  <c r="Q48" i="237"/>
  <c r="V14" i="237" s="1"/>
  <c r="Q37" i="237"/>
  <c r="T13" i="237" s="1"/>
  <c r="Q34" i="237"/>
  <c r="S16" i="237" s="1"/>
  <c r="Q43" i="237"/>
  <c r="U13" i="237" s="1"/>
  <c r="Q27" i="237"/>
  <c r="R15" i="237" s="1"/>
  <c r="Q29" i="237"/>
  <c r="S11" i="237" s="1"/>
  <c r="Q46" i="237"/>
  <c r="V12" i="237" s="1"/>
  <c r="Q18" i="237"/>
  <c r="Q12" i="237" s="1"/>
  <c r="Q19" i="237"/>
  <c r="Q13" i="237" s="1"/>
  <c r="K26" i="237"/>
  <c r="L24" i="231"/>
  <c r="L22" i="231"/>
  <c r="G26" i="231"/>
  <c r="E26" i="231"/>
  <c r="E72" i="233"/>
  <c r="Q36" i="231"/>
  <c r="T12" i="231" s="1"/>
  <c r="Q28" i="231"/>
  <c r="R16" i="231" s="1"/>
  <c r="Q37" i="231"/>
  <c r="T13" i="231" s="1"/>
  <c r="Q45" i="231"/>
  <c r="V11" i="231" s="1"/>
  <c r="Q46" i="231"/>
  <c r="V12" i="231" s="1"/>
  <c r="Q31" i="231"/>
  <c r="S13" i="231" s="1"/>
  <c r="Q43" i="231"/>
  <c r="U13" i="231" s="1"/>
  <c r="Q40" i="230"/>
  <c r="T16" i="230" s="1"/>
  <c r="Q37" i="230"/>
  <c r="T13" i="230" s="1"/>
  <c r="Q32" i="230"/>
  <c r="S14" i="230" s="1"/>
  <c r="Q39" i="230"/>
  <c r="T15" i="230" s="1"/>
  <c r="Q29" i="230"/>
  <c r="S11" i="230" s="1"/>
  <c r="Q46" i="230"/>
  <c r="V12" i="230" s="1"/>
  <c r="Q27" i="231"/>
  <c r="R15" i="231" s="1"/>
  <c r="Q47" i="231"/>
  <c r="V13" i="231" s="1"/>
  <c r="Q42" i="230"/>
  <c r="U12" i="230" s="1"/>
  <c r="Q44" i="230"/>
  <c r="U14" i="230" s="1"/>
  <c r="Q23" i="230"/>
  <c r="R11" i="230" s="1"/>
  <c r="Q24" i="231"/>
  <c r="R12" i="231" s="1"/>
  <c r="Q27" i="230"/>
  <c r="R15" i="230" s="1"/>
  <c r="Q43" i="230"/>
  <c r="U13" i="230" s="1"/>
  <c r="Q24" i="230"/>
  <c r="R12" i="230" s="1"/>
  <c r="Q18" i="231"/>
  <c r="Q12" i="231" s="1"/>
  <c r="Q25" i="231"/>
  <c r="R13" i="231" s="1"/>
  <c r="Q35" i="230"/>
  <c r="T11" i="230" s="1"/>
  <c r="Q19" i="230"/>
  <c r="Q13" i="230" s="1"/>
  <c r="Q47" i="230"/>
  <c r="V13" i="230" s="1"/>
  <c r="Q22" i="231"/>
  <c r="Q16" i="231" s="1"/>
  <c r="Q34" i="230"/>
  <c r="S16" i="230" s="1"/>
  <c r="Q36" i="230"/>
  <c r="T12" i="230" s="1"/>
  <c r="Q26" i="230"/>
  <c r="R14" i="230" s="1"/>
  <c r="Q21" i="230"/>
  <c r="Q15" i="230" s="1"/>
  <c r="Q18" i="230"/>
  <c r="Q12" i="230" s="1"/>
  <c r="Q33" i="230"/>
  <c r="S15" i="230" s="1"/>
  <c r="Q20" i="230"/>
  <c r="Q14" i="230" s="1"/>
  <c r="Q30" i="230"/>
  <c r="S12" i="230" s="1"/>
  <c r="Q17" i="230"/>
  <c r="Q11" i="230" s="1"/>
  <c r="Q31" i="230"/>
  <c r="S13" i="230" s="1"/>
  <c r="Q48" i="230"/>
  <c r="V14" i="230" s="1"/>
  <c r="Q28" i="230"/>
  <c r="R16" i="230" s="1"/>
  <c r="Q45" i="230"/>
  <c r="V11" i="230" s="1"/>
  <c r="Q39" i="231"/>
  <c r="T15" i="231" s="1"/>
  <c r="Q38" i="230"/>
  <c r="T14" i="230" s="1"/>
  <c r="Q41" i="230"/>
  <c r="U11" i="230" s="1"/>
  <c r="Q25" i="230"/>
  <c r="R13" i="230" s="1"/>
  <c r="Q29" i="231"/>
  <c r="S11" i="231" s="1"/>
  <c r="Q26" i="231"/>
  <c r="R14" i="231" s="1"/>
  <c r="Q19" i="231"/>
  <c r="Q13" i="231" s="1"/>
  <c r="Q20" i="231"/>
  <c r="Q14" i="231" s="1"/>
  <c r="Q44" i="231"/>
  <c r="U14" i="231" s="1"/>
  <c r="Q35" i="231"/>
  <c r="T11" i="231" s="1"/>
  <c r="Q30" i="231"/>
  <c r="S12" i="231" s="1"/>
  <c r="Q33" i="231"/>
  <c r="S15" i="231" s="1"/>
  <c r="Q41" i="231"/>
  <c r="U11" i="231" s="1"/>
  <c r="Q38" i="231"/>
  <c r="T14" i="231" s="1"/>
  <c r="Q48" i="231"/>
  <c r="V14" i="231" s="1"/>
  <c r="Q17" i="231"/>
  <c r="Q11" i="231" s="1"/>
  <c r="Q34" i="231"/>
  <c r="S16" i="231" s="1"/>
  <c r="Q42" i="231"/>
  <c r="U12" i="231" s="1"/>
  <c r="Q21" i="231"/>
  <c r="Q15" i="231" s="1"/>
  <c r="Q40" i="231"/>
  <c r="T16" i="231" s="1"/>
  <c r="Q23" i="231"/>
  <c r="R11" i="231" s="1"/>
  <c r="L25" i="230"/>
  <c r="L24" i="230"/>
  <c r="L19" i="230"/>
  <c r="E26" i="230"/>
  <c r="G26" i="230"/>
  <c r="L22" i="230"/>
  <c r="I26" i="230"/>
  <c r="L23" i="230"/>
  <c r="J26" i="230"/>
  <c r="L21" i="230"/>
  <c r="D14" i="238"/>
  <c r="B13" i="243"/>
  <c r="E11" i="238"/>
  <c r="B11" i="242"/>
  <c r="F9" i="238"/>
  <c r="D10" i="242"/>
  <c r="E12" i="237"/>
  <c r="F10" i="242"/>
  <c r="E11" i="243"/>
  <c r="G10" i="231"/>
  <c r="F11" i="242"/>
  <c r="F10" i="231"/>
  <c r="B14" i="242"/>
  <c r="B9" i="243"/>
  <c r="C14" i="230"/>
  <c r="G12" i="238"/>
  <c r="G11" i="230"/>
  <c r="F10" i="243"/>
  <c r="F9" i="242"/>
  <c r="E11" i="231"/>
  <c r="E14" i="238"/>
  <c r="C9" i="238"/>
  <c r="D9" i="230"/>
  <c r="B9" i="242"/>
  <c r="G11" i="231"/>
  <c r="D9" i="243"/>
  <c r="B11" i="243"/>
  <c r="C14" i="238"/>
  <c r="C11" i="243"/>
  <c r="D12" i="238"/>
  <c r="F11" i="243"/>
  <c r="F11" i="230"/>
  <c r="E10" i="242"/>
  <c r="E9" i="242"/>
  <c r="C11" i="237"/>
  <c r="D14" i="242"/>
  <c r="E10" i="230"/>
  <c r="C10" i="231"/>
  <c r="B12" i="230"/>
  <c r="G11" i="238"/>
  <c r="B9" i="237"/>
  <c r="D11" i="238"/>
  <c r="E10" i="237"/>
  <c r="D11" i="242"/>
  <c r="G9" i="242"/>
  <c r="C11" i="230"/>
  <c r="E13" i="243"/>
  <c r="D12" i="237"/>
  <c r="D13" i="243"/>
  <c r="D10" i="243"/>
  <c r="D13" i="237"/>
  <c r="G9" i="230"/>
  <c r="D14" i="237"/>
  <c r="F11" i="231"/>
  <c r="D9" i="231"/>
  <c r="C11" i="231"/>
  <c r="C13" i="242"/>
  <c r="B10" i="242"/>
  <c r="C13" i="230"/>
  <c r="D11" i="237"/>
  <c r="F12" i="243"/>
  <c r="E12" i="230"/>
  <c r="G11" i="243"/>
  <c r="B10" i="231"/>
  <c r="G12" i="243"/>
  <c r="C12" i="237"/>
  <c r="B11" i="231"/>
  <c r="D9" i="237"/>
  <c r="C14" i="237"/>
  <c r="F12" i="242"/>
  <c r="F9" i="237"/>
  <c r="C14" i="243"/>
  <c r="B11" i="238"/>
  <c r="B14" i="237"/>
  <c r="E10" i="238"/>
  <c r="E12" i="238"/>
  <c r="D13" i="230"/>
  <c r="D10" i="238"/>
  <c r="D9" i="242"/>
  <c r="B10" i="230"/>
  <c r="C13" i="243"/>
  <c r="B10" i="238"/>
  <c r="F9" i="231"/>
  <c r="E13" i="231"/>
  <c r="B13" i="230"/>
  <c r="G12" i="230"/>
  <c r="F9" i="243"/>
  <c r="C12" i="231"/>
  <c r="D10" i="231"/>
  <c r="D11" i="243"/>
  <c r="E9" i="237"/>
  <c r="F11" i="238"/>
  <c r="C9" i="243"/>
  <c r="B12" i="238"/>
  <c r="D11" i="231"/>
  <c r="B12" i="231"/>
  <c r="C12" i="238"/>
  <c r="E11" i="230"/>
  <c r="D9" i="238"/>
  <c r="F10" i="237"/>
  <c r="E13" i="242"/>
  <c r="D12" i="243"/>
  <c r="G10" i="237"/>
  <c r="C10" i="238"/>
  <c r="C11" i="242"/>
  <c r="B13" i="242"/>
  <c r="C9" i="242"/>
  <c r="C10" i="243"/>
  <c r="G11" i="237"/>
  <c r="D13" i="238"/>
  <c r="E11" i="242"/>
  <c r="C9" i="230"/>
  <c r="C10" i="242"/>
  <c r="C9" i="237"/>
  <c r="B13" i="237"/>
  <c r="C12" i="230"/>
  <c r="C10" i="230"/>
  <c r="B14" i="231"/>
  <c r="B11" i="237"/>
  <c r="E10" i="243"/>
  <c r="B14" i="243"/>
  <c r="B12" i="242"/>
  <c r="B9" i="231"/>
  <c r="C12" i="243"/>
  <c r="E9" i="231"/>
  <c r="E14" i="237"/>
  <c r="E11" i="237"/>
  <c r="E12" i="231"/>
  <c r="B12" i="243"/>
  <c r="G9" i="231"/>
  <c r="E14" i="243"/>
  <c r="C12" i="242"/>
  <c r="D10" i="230"/>
  <c r="E14" i="230"/>
  <c r="F10" i="230"/>
  <c r="F10" i="238"/>
  <c r="F11" i="237"/>
  <c r="G12" i="231"/>
  <c r="E9" i="243"/>
  <c r="B13" i="231"/>
  <c r="C13" i="231"/>
  <c r="B10" i="243"/>
  <c r="E13" i="238"/>
  <c r="E13" i="230"/>
  <c r="E12" i="242"/>
  <c r="F12" i="231"/>
  <c r="B14" i="238"/>
  <c r="C11" i="238"/>
  <c r="E13" i="237"/>
  <c r="F12" i="230"/>
  <c r="D13" i="231"/>
  <c r="C13" i="238"/>
  <c r="D12" i="230"/>
  <c r="G11" i="242"/>
  <c r="E10" i="231"/>
  <c r="G9" i="238"/>
  <c r="B12" i="237"/>
  <c r="B10" i="237"/>
  <c r="D14" i="230"/>
  <c r="D13" i="242"/>
  <c r="G12" i="237"/>
  <c r="D14" i="231"/>
  <c r="B13" i="238"/>
  <c r="B9" i="230"/>
  <c r="C14" i="231"/>
  <c r="G10" i="242"/>
  <c r="G9" i="243"/>
  <c r="G9" i="237"/>
  <c r="D11" i="230"/>
  <c r="F9" i="230"/>
  <c r="C14" i="242"/>
  <c r="F12" i="237"/>
  <c r="D12" i="242"/>
  <c r="G10" i="230"/>
  <c r="B11" i="230"/>
  <c r="E9" i="238"/>
  <c r="E14" i="242"/>
  <c r="E9" i="230"/>
  <c r="B9" i="238"/>
  <c r="E12" i="243"/>
  <c r="F12" i="238"/>
  <c r="C13" i="237"/>
  <c r="D14" i="243"/>
  <c r="D10" i="237"/>
  <c r="E14" i="231"/>
  <c r="C9" i="231"/>
  <c r="H10" i="259" l="1"/>
  <c r="H11" i="255"/>
  <c r="H10" i="255"/>
  <c r="H11" i="253"/>
  <c r="H11" i="257"/>
  <c r="H10" i="253"/>
  <c r="H11" i="259"/>
  <c r="H10" i="257"/>
  <c r="H11" i="251"/>
  <c r="H10" i="251"/>
  <c r="H10" i="250"/>
  <c r="H11" i="250"/>
  <c r="J9" i="248"/>
  <c r="H10" i="248"/>
  <c r="H15" i="248" s="1"/>
  <c r="H11" i="247"/>
  <c r="H10" i="247"/>
  <c r="H10" i="245"/>
  <c r="H11" i="245"/>
  <c r="E15" i="243"/>
  <c r="H12" i="243"/>
  <c r="J12" i="243" s="1"/>
  <c r="B15" i="243"/>
  <c r="H9" i="243"/>
  <c r="J9" i="243" s="1"/>
  <c r="H14" i="243"/>
  <c r="J14" i="243" s="1"/>
  <c r="F15" i="243"/>
  <c r="C15" i="243"/>
  <c r="G15" i="243"/>
  <c r="H13" i="243"/>
  <c r="J13" i="243" s="1"/>
  <c r="D15" i="243"/>
  <c r="D15" i="242"/>
  <c r="B15" i="242"/>
  <c r="F15" i="242"/>
  <c r="H14" i="242"/>
  <c r="J14" i="242" s="1"/>
  <c r="H13" i="242"/>
  <c r="J13" i="242" s="1"/>
  <c r="H12" i="242"/>
  <c r="J12" i="242" s="1"/>
  <c r="E15" i="242"/>
  <c r="H9" i="242"/>
  <c r="H11" i="242" s="1"/>
  <c r="C15" i="242"/>
  <c r="G15" i="242"/>
  <c r="E15" i="238"/>
  <c r="C15" i="238"/>
  <c r="G15" i="238"/>
  <c r="H12" i="238"/>
  <c r="J12" i="238" s="1"/>
  <c r="H14" i="238"/>
  <c r="J14" i="238" s="1"/>
  <c r="H9" i="238"/>
  <c r="H11" i="238" s="1"/>
  <c r="B15" i="238"/>
  <c r="H13" i="238"/>
  <c r="J13" i="238" s="1"/>
  <c r="F15" i="238"/>
  <c r="D15" i="238"/>
  <c r="H13" i="237"/>
  <c r="J13" i="237" s="1"/>
  <c r="H9" i="237"/>
  <c r="J9" i="237" s="1"/>
  <c r="B15" i="237"/>
  <c r="C15" i="237"/>
  <c r="D15" i="237"/>
  <c r="H12" i="237"/>
  <c r="J12" i="237" s="1"/>
  <c r="H14" i="237"/>
  <c r="J14" i="237" s="1"/>
  <c r="F15" i="237"/>
  <c r="G15" i="237"/>
  <c r="E15" i="237"/>
  <c r="K26" i="231"/>
  <c r="G15" i="230"/>
  <c r="H14" i="230"/>
  <c r="J14" i="230" s="1"/>
  <c r="C15" i="230"/>
  <c r="H9" i="230"/>
  <c r="J9" i="230" s="1"/>
  <c r="B15" i="230"/>
  <c r="E15" i="230"/>
  <c r="H12" i="230"/>
  <c r="J12" i="230" s="1"/>
  <c r="F15" i="230"/>
  <c r="H13" i="230"/>
  <c r="J13" i="230" s="1"/>
  <c r="D15" i="230"/>
  <c r="G15" i="231"/>
  <c r="H12" i="231"/>
  <c r="J12" i="231" s="1"/>
  <c r="D15" i="231"/>
  <c r="C15" i="231"/>
  <c r="H9" i="231"/>
  <c r="H11" i="231" s="1"/>
  <c r="E15" i="231"/>
  <c r="H14" i="231"/>
  <c r="J14" i="231" s="1"/>
  <c r="H13" i="231"/>
  <c r="J13" i="231" s="1"/>
  <c r="B15" i="231"/>
  <c r="F15" i="231"/>
  <c r="K26" i="230"/>
  <c r="H15" i="259" l="1"/>
  <c r="C16" i="259" s="1"/>
  <c r="H15" i="255"/>
  <c r="I12" i="255" s="1"/>
  <c r="H15" i="257"/>
  <c r="C16" i="257" s="1"/>
  <c r="H15" i="253"/>
  <c r="D16" i="253" s="1"/>
  <c r="H15" i="251"/>
  <c r="I10" i="251" s="1"/>
  <c r="H15" i="250"/>
  <c r="I15" i="250" s="1"/>
  <c r="I15" i="248"/>
  <c r="E28" i="248"/>
  <c r="J15" i="248"/>
  <c r="J8" i="248" s="1"/>
  <c r="I13" i="248"/>
  <c r="E16" i="248"/>
  <c r="B16" i="248"/>
  <c r="D16" i="248"/>
  <c r="G16" i="248"/>
  <c r="C16" i="248"/>
  <c r="I9" i="248"/>
  <c r="I12" i="248"/>
  <c r="F16" i="248"/>
  <c r="I14" i="248"/>
  <c r="I11" i="248"/>
  <c r="I10" i="248"/>
  <c r="H15" i="247"/>
  <c r="I15" i="247" s="1"/>
  <c r="H15" i="245"/>
  <c r="I11" i="245" s="1"/>
  <c r="H10" i="243"/>
  <c r="H11" i="243"/>
  <c r="J9" i="242"/>
  <c r="H10" i="242"/>
  <c r="H15" i="242" s="1"/>
  <c r="J9" i="238"/>
  <c r="H10" i="238"/>
  <c r="H15" i="238" s="1"/>
  <c r="H10" i="237"/>
  <c r="H11" i="237"/>
  <c r="H10" i="230"/>
  <c r="H11" i="230"/>
  <c r="H10" i="231"/>
  <c r="J9" i="231"/>
  <c r="H15" i="231" l="1"/>
  <c r="I11" i="231" s="1"/>
  <c r="E16" i="255"/>
  <c r="I10" i="259"/>
  <c r="E16" i="259"/>
  <c r="G16" i="255"/>
  <c r="I11" i="259"/>
  <c r="C16" i="255"/>
  <c r="I12" i="259"/>
  <c r="J15" i="259"/>
  <c r="J8" i="259" s="1"/>
  <c r="E28" i="259"/>
  <c r="I9" i="259"/>
  <c r="I14" i="259"/>
  <c r="I15" i="259"/>
  <c r="D16" i="259"/>
  <c r="B16" i="259"/>
  <c r="F16" i="259"/>
  <c r="G16" i="259"/>
  <c r="I13" i="259"/>
  <c r="I9" i="255"/>
  <c r="F16" i="255"/>
  <c r="D16" i="255"/>
  <c r="I10" i="255"/>
  <c r="J15" i="255"/>
  <c r="J8" i="255" s="1"/>
  <c r="I11" i="255"/>
  <c r="E28" i="255"/>
  <c r="I14" i="255"/>
  <c r="I15" i="255"/>
  <c r="I12" i="253"/>
  <c r="B16" i="255"/>
  <c r="I13" i="253"/>
  <c r="I13" i="255"/>
  <c r="E16" i="253"/>
  <c r="I12" i="257"/>
  <c r="F16" i="253"/>
  <c r="I10" i="257"/>
  <c r="B16" i="257"/>
  <c r="E28" i="257"/>
  <c r="E16" i="257"/>
  <c r="G16" i="257"/>
  <c r="I9" i="257"/>
  <c r="I14" i="257"/>
  <c r="I15" i="257"/>
  <c r="J15" i="253"/>
  <c r="J8" i="253" s="1"/>
  <c r="G16" i="253"/>
  <c r="D16" i="257"/>
  <c r="I9" i="253"/>
  <c r="F16" i="257"/>
  <c r="I13" i="257"/>
  <c r="I11" i="257"/>
  <c r="J15" i="257"/>
  <c r="J8" i="257" s="1"/>
  <c r="I10" i="253"/>
  <c r="I14" i="253"/>
  <c r="I11" i="253"/>
  <c r="E28" i="253"/>
  <c r="B16" i="253"/>
  <c r="C16" i="253"/>
  <c r="I15" i="253"/>
  <c r="D16" i="251"/>
  <c r="F16" i="251"/>
  <c r="E16" i="251"/>
  <c r="I13" i="251"/>
  <c r="I9" i="251"/>
  <c r="G16" i="251"/>
  <c r="C16" i="251"/>
  <c r="J15" i="251"/>
  <c r="J8" i="251" s="1"/>
  <c r="I12" i="251"/>
  <c r="I11" i="251"/>
  <c r="E28" i="251"/>
  <c r="B16" i="251"/>
  <c r="I15" i="251"/>
  <c r="I14" i="251"/>
  <c r="F16" i="250"/>
  <c r="I9" i="250"/>
  <c r="C16" i="250"/>
  <c r="B16" i="250"/>
  <c r="G16" i="250"/>
  <c r="D16" i="250"/>
  <c r="E16" i="250"/>
  <c r="I13" i="250"/>
  <c r="J15" i="250"/>
  <c r="J8" i="250" s="1"/>
  <c r="I11" i="250"/>
  <c r="E28" i="250"/>
  <c r="I14" i="250"/>
  <c r="I10" i="250"/>
  <c r="I12" i="250"/>
  <c r="I12" i="247"/>
  <c r="H16" i="248"/>
  <c r="F16" i="247"/>
  <c r="E16" i="247"/>
  <c r="B16" i="247"/>
  <c r="C16" i="247"/>
  <c r="I14" i="247"/>
  <c r="G16" i="247"/>
  <c r="I10" i="247"/>
  <c r="I11" i="247"/>
  <c r="E28" i="247"/>
  <c r="I9" i="247"/>
  <c r="I13" i="247"/>
  <c r="J15" i="247"/>
  <c r="J8" i="247" s="1"/>
  <c r="D16" i="247"/>
  <c r="E16" i="245"/>
  <c r="G16" i="245"/>
  <c r="J15" i="245"/>
  <c r="J8" i="245" s="1"/>
  <c r="I9" i="245"/>
  <c r="B16" i="245"/>
  <c r="I13" i="245"/>
  <c r="I12" i="245"/>
  <c r="C16" i="245"/>
  <c r="D16" i="245"/>
  <c r="I14" i="245"/>
  <c r="I10" i="245"/>
  <c r="E28" i="245"/>
  <c r="F16" i="245"/>
  <c r="I15" i="245"/>
  <c r="H15" i="243"/>
  <c r="I15" i="243" s="1"/>
  <c r="E16" i="242"/>
  <c r="E28" i="242"/>
  <c r="I11" i="242"/>
  <c r="J15" i="242"/>
  <c r="J8" i="242" s="1"/>
  <c r="I13" i="242"/>
  <c r="D16" i="242"/>
  <c r="C16" i="242"/>
  <c r="I9" i="242"/>
  <c r="G16" i="242"/>
  <c r="F16" i="242"/>
  <c r="I14" i="242"/>
  <c r="I12" i="242"/>
  <c r="B16" i="242"/>
  <c r="I15" i="242"/>
  <c r="I10" i="242"/>
  <c r="I15" i="238"/>
  <c r="E28" i="238"/>
  <c r="J15" i="238"/>
  <c r="J8" i="238" s="1"/>
  <c r="B16" i="238"/>
  <c r="F16" i="238"/>
  <c r="E16" i="238"/>
  <c r="G16" i="238"/>
  <c r="I9" i="238"/>
  <c r="D16" i="238"/>
  <c r="C16" i="238"/>
  <c r="I12" i="238"/>
  <c r="I14" i="238"/>
  <c r="I13" i="238"/>
  <c r="I10" i="238"/>
  <c r="I11" i="238"/>
  <c r="H15" i="237"/>
  <c r="I10" i="237" s="1"/>
  <c r="H15" i="230"/>
  <c r="I10" i="230" s="1"/>
  <c r="I14" i="231" l="1"/>
  <c r="I9" i="231"/>
  <c r="B16" i="231"/>
  <c r="D16" i="231"/>
  <c r="F16" i="231"/>
  <c r="E28" i="231"/>
  <c r="I10" i="231"/>
  <c r="I15" i="231"/>
  <c r="I12" i="231"/>
  <c r="C16" i="231"/>
  <c r="I13" i="231"/>
  <c r="G16" i="231"/>
  <c r="E16" i="231"/>
  <c r="J15" i="231"/>
  <c r="J8" i="231" s="1"/>
  <c r="H16" i="259"/>
  <c r="H16" i="255"/>
  <c r="H16" i="257"/>
  <c r="H16" i="253"/>
  <c r="H16" i="251"/>
  <c r="H16" i="250"/>
  <c r="H16" i="247"/>
  <c r="H16" i="245"/>
  <c r="F16" i="243"/>
  <c r="I14" i="243"/>
  <c r="I9" i="243"/>
  <c r="D16" i="243"/>
  <c r="I13" i="243"/>
  <c r="E16" i="243"/>
  <c r="B16" i="243"/>
  <c r="C16" i="243"/>
  <c r="G16" i="243"/>
  <c r="I10" i="243"/>
  <c r="J15" i="243"/>
  <c r="J8" i="243" s="1"/>
  <c r="I11" i="243"/>
  <c r="E28" i="243"/>
  <c r="I12" i="243"/>
  <c r="H16" i="242"/>
  <c r="H16" i="238"/>
  <c r="E28" i="237"/>
  <c r="J15" i="237"/>
  <c r="J8" i="237" s="1"/>
  <c r="E16" i="237"/>
  <c r="I15" i="237"/>
  <c r="G16" i="237"/>
  <c r="I11" i="237"/>
  <c r="I14" i="237"/>
  <c r="I12" i="237"/>
  <c r="I9" i="237"/>
  <c r="B16" i="237"/>
  <c r="F16" i="237"/>
  <c r="C16" i="237"/>
  <c r="I13" i="237"/>
  <c r="D16" i="237"/>
  <c r="G16" i="230"/>
  <c r="I13" i="230"/>
  <c r="E16" i="230"/>
  <c r="C16" i="230"/>
  <c r="D16" i="230"/>
  <c r="I15" i="230"/>
  <c r="I9" i="230"/>
  <c r="E28" i="230"/>
  <c r="J15" i="230"/>
  <c r="J8" i="230" s="1"/>
  <c r="I14" i="230"/>
  <c r="I12" i="230"/>
  <c r="F16" i="230"/>
  <c r="B16" i="230"/>
  <c r="I11" i="230"/>
  <c r="H16" i="231" l="1"/>
  <c r="H16" i="243"/>
  <c r="H16" i="237"/>
  <c r="H16" i="230"/>
  <c r="J7" i="143" l="1"/>
  <c r="J6" i="143"/>
  <c r="Z57" i="24"/>
  <c r="AA57" i="24"/>
  <c r="AB57" i="24"/>
  <c r="AC57" i="24"/>
  <c r="AD57" i="24"/>
  <c r="AE57" i="24"/>
  <c r="AF57" i="24"/>
  <c r="AG57" i="24"/>
  <c r="AH57" i="24"/>
  <c r="AI57" i="24"/>
  <c r="AJ57" i="24"/>
  <c r="AK57" i="24"/>
  <c r="AL57" i="24"/>
  <c r="AM57" i="24"/>
  <c r="AN57" i="24"/>
  <c r="AO57" i="24"/>
  <c r="AP57" i="24"/>
  <c r="AQ57" i="24"/>
  <c r="AR57" i="24"/>
  <c r="Y57" i="24"/>
  <c r="A99" i="24"/>
  <c r="A100" i="24"/>
  <c r="A101" i="24"/>
  <c r="AR56" i="24"/>
  <c r="AQ56" i="24"/>
  <c r="AP56" i="24"/>
  <c r="AO56" i="24"/>
  <c r="AN56" i="24"/>
  <c r="AM56" i="24"/>
  <c r="AL56" i="24"/>
  <c r="AK56" i="24"/>
  <c r="AJ56" i="24"/>
  <c r="AI56" i="24"/>
  <c r="AH56" i="24"/>
  <c r="AG56" i="24"/>
  <c r="AF56" i="24"/>
  <c r="AE56" i="24"/>
  <c r="AD56" i="24"/>
  <c r="AC56" i="24"/>
  <c r="AB56" i="24"/>
  <c r="AA56" i="24"/>
  <c r="Z56" i="24"/>
  <c r="AR55" i="24"/>
  <c r="AQ55" i="24"/>
  <c r="AP55" i="24"/>
  <c r="AO55" i="24"/>
  <c r="AN55" i="24"/>
  <c r="AM55" i="24"/>
  <c r="AL55" i="24"/>
  <c r="AK55" i="24"/>
  <c r="AJ55" i="24"/>
  <c r="AI55" i="24"/>
  <c r="AH55" i="24"/>
  <c r="AG55" i="24"/>
  <c r="AF55" i="24"/>
  <c r="AE55" i="24"/>
  <c r="AD55" i="24"/>
  <c r="AC55" i="24"/>
  <c r="AB55" i="24"/>
  <c r="AA55" i="24"/>
  <c r="Z55" i="24"/>
  <c r="AR54" i="24"/>
  <c r="AQ54" i="24"/>
  <c r="AP54" i="24"/>
  <c r="AO54" i="24"/>
  <c r="AN54" i="24"/>
  <c r="AM54" i="24"/>
  <c r="AL54" i="24"/>
  <c r="AK54" i="24"/>
  <c r="AJ54" i="24"/>
  <c r="AI54" i="24"/>
  <c r="AH54" i="24"/>
  <c r="AG54" i="24"/>
  <c r="AF54" i="24"/>
  <c r="AE54" i="24"/>
  <c r="AD54" i="24"/>
  <c r="AC54" i="24"/>
  <c r="AB54" i="24"/>
  <c r="AA54" i="24"/>
  <c r="Z54" i="24"/>
  <c r="Y56" i="24"/>
  <c r="Y55" i="24"/>
  <c r="Y54" i="24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8" i="22"/>
  <c r="B59" i="22"/>
  <c r="B60" i="22"/>
  <c r="B61" i="22"/>
  <c r="B62" i="22"/>
  <c r="I7" i="22"/>
  <c r="I8" i="22"/>
  <c r="I9" i="22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6" i="22"/>
  <c r="Q8" i="213"/>
  <c r="Z49" i="24"/>
  <c r="AA49" i="24"/>
  <c r="AB49" i="24"/>
  <c r="AC49" i="24"/>
  <c r="AD49" i="24"/>
  <c r="AE49" i="24"/>
  <c r="AF49" i="24"/>
  <c r="AG49" i="24"/>
  <c r="AH49" i="24"/>
  <c r="AI49" i="24"/>
  <c r="AJ49" i="24"/>
  <c r="AK49" i="24"/>
  <c r="AL49" i="24"/>
  <c r="AM49" i="24"/>
  <c r="AN49" i="24"/>
  <c r="AO49" i="24"/>
  <c r="AP49" i="24"/>
  <c r="AQ49" i="24"/>
  <c r="AR49" i="24"/>
  <c r="Z50" i="24"/>
  <c r="AA50" i="24"/>
  <c r="AB50" i="24"/>
  <c r="AC50" i="24"/>
  <c r="AD50" i="24"/>
  <c r="AE50" i="24"/>
  <c r="AF50" i="24"/>
  <c r="AG50" i="24"/>
  <c r="AH50" i="24"/>
  <c r="AI50" i="24"/>
  <c r="AJ50" i="24"/>
  <c r="AK50" i="24"/>
  <c r="AL50" i="24"/>
  <c r="AM50" i="24"/>
  <c r="AN50" i="24"/>
  <c r="AO50" i="24"/>
  <c r="AP50" i="24"/>
  <c r="AQ50" i="24"/>
  <c r="AR50" i="24"/>
  <c r="Z51" i="24"/>
  <c r="AA51" i="24"/>
  <c r="AB51" i="24"/>
  <c r="AC51" i="24"/>
  <c r="AD51" i="24"/>
  <c r="AE51" i="24"/>
  <c r="AF51" i="24"/>
  <c r="AG51" i="24"/>
  <c r="AH51" i="24"/>
  <c r="AI51" i="24"/>
  <c r="AJ51" i="24"/>
  <c r="AK51" i="24"/>
  <c r="AL51" i="24"/>
  <c r="AM51" i="24"/>
  <c r="AN51" i="24"/>
  <c r="AO51" i="24"/>
  <c r="AP51" i="24"/>
  <c r="AQ51" i="24"/>
  <c r="AR51" i="24"/>
  <c r="Z52" i="24"/>
  <c r="AA52" i="24"/>
  <c r="AB52" i="24"/>
  <c r="AC52" i="24"/>
  <c r="AD52" i="24"/>
  <c r="AE52" i="24"/>
  <c r="AF52" i="24"/>
  <c r="AG52" i="24"/>
  <c r="AH52" i="24"/>
  <c r="AI52" i="24"/>
  <c r="AJ52" i="24"/>
  <c r="AK52" i="24"/>
  <c r="AL52" i="24"/>
  <c r="AM52" i="24"/>
  <c r="AN52" i="24"/>
  <c r="AO52" i="24"/>
  <c r="AP52" i="24"/>
  <c r="AQ52" i="24"/>
  <c r="AR52" i="24"/>
  <c r="Z53" i="24"/>
  <c r="AA53" i="24"/>
  <c r="AB53" i="24"/>
  <c r="AC53" i="24"/>
  <c r="AD53" i="24"/>
  <c r="AE53" i="24"/>
  <c r="AF53" i="24"/>
  <c r="AG53" i="24"/>
  <c r="AH53" i="24"/>
  <c r="AI53" i="24"/>
  <c r="AJ53" i="24"/>
  <c r="AK53" i="24"/>
  <c r="AL53" i="24"/>
  <c r="AM53" i="24"/>
  <c r="AN53" i="24"/>
  <c r="AO53" i="24"/>
  <c r="AP53" i="24"/>
  <c r="AQ53" i="24"/>
  <c r="AR53" i="24"/>
  <c r="Y53" i="24"/>
  <c r="Y52" i="24"/>
  <c r="Y51" i="24"/>
  <c r="Y50" i="24"/>
  <c r="Y49" i="24"/>
  <c r="Z39" i="24"/>
  <c r="AA39" i="24"/>
  <c r="AB39" i="24"/>
  <c r="AC39" i="24"/>
  <c r="AD39" i="24"/>
  <c r="AE39" i="24"/>
  <c r="AF39" i="24"/>
  <c r="AG39" i="24"/>
  <c r="AH39" i="24"/>
  <c r="AI39" i="24"/>
  <c r="AJ39" i="24"/>
  <c r="AK39" i="24"/>
  <c r="AL39" i="24"/>
  <c r="AM39" i="24"/>
  <c r="AN39" i="24"/>
  <c r="AO39" i="24"/>
  <c r="AP39" i="24"/>
  <c r="AQ39" i="24"/>
  <c r="AR39" i="24"/>
  <c r="Z40" i="24"/>
  <c r="AA40" i="24"/>
  <c r="AB40" i="24"/>
  <c r="AC40" i="24"/>
  <c r="AD40" i="24"/>
  <c r="AE40" i="24"/>
  <c r="AF40" i="24"/>
  <c r="AG40" i="24"/>
  <c r="AH40" i="24"/>
  <c r="AI40" i="24"/>
  <c r="AJ40" i="24"/>
  <c r="AK40" i="24"/>
  <c r="AL40" i="24"/>
  <c r="AM40" i="24"/>
  <c r="AN40" i="24"/>
  <c r="AO40" i="24"/>
  <c r="AP40" i="24"/>
  <c r="AQ40" i="24"/>
  <c r="AR40" i="24"/>
  <c r="Z41" i="24"/>
  <c r="AA41" i="24"/>
  <c r="AB41" i="24"/>
  <c r="AC41" i="24"/>
  <c r="AD41" i="24"/>
  <c r="AE41" i="24"/>
  <c r="AF41" i="24"/>
  <c r="AG41" i="24"/>
  <c r="AH41" i="24"/>
  <c r="AI41" i="24"/>
  <c r="AJ41" i="24"/>
  <c r="AK41" i="24"/>
  <c r="AL41" i="24"/>
  <c r="AM41" i="24"/>
  <c r="AN41" i="24"/>
  <c r="AO41" i="24"/>
  <c r="AP41" i="24"/>
  <c r="AQ41" i="24"/>
  <c r="AR41" i="24"/>
  <c r="Z42" i="24"/>
  <c r="AA42" i="24"/>
  <c r="AB42" i="24"/>
  <c r="AC42" i="24"/>
  <c r="AD42" i="24"/>
  <c r="AE42" i="24"/>
  <c r="AF42" i="24"/>
  <c r="AG42" i="24"/>
  <c r="AH42" i="24"/>
  <c r="AI42" i="24"/>
  <c r="AJ42" i="24"/>
  <c r="AK42" i="24"/>
  <c r="AL42" i="24"/>
  <c r="AM42" i="24"/>
  <c r="AN42" i="24"/>
  <c r="AO42" i="24"/>
  <c r="AP42" i="24"/>
  <c r="AQ42" i="24"/>
  <c r="AR42" i="24"/>
  <c r="Z43" i="24"/>
  <c r="AA43" i="24"/>
  <c r="AB43" i="24"/>
  <c r="AC43" i="24"/>
  <c r="AD43" i="24"/>
  <c r="AE43" i="24"/>
  <c r="AF43" i="24"/>
  <c r="AG43" i="24"/>
  <c r="AH43" i="24"/>
  <c r="AI43" i="24"/>
  <c r="AJ43" i="24"/>
  <c r="AK43" i="24"/>
  <c r="AL43" i="24"/>
  <c r="AM43" i="24"/>
  <c r="AN43" i="24"/>
  <c r="AO43" i="24"/>
  <c r="AP43" i="24"/>
  <c r="AQ43" i="24"/>
  <c r="AR43" i="24"/>
  <c r="Y43" i="24"/>
  <c r="Y42" i="24"/>
  <c r="Y41" i="24"/>
  <c r="Y40" i="24"/>
  <c r="Y39" i="24"/>
  <c r="AE38" i="24"/>
  <c r="AF38" i="24"/>
  <c r="AG38" i="24"/>
  <c r="AH38" i="24"/>
  <c r="AI38" i="24"/>
  <c r="AJ38" i="24"/>
  <c r="AK38" i="24"/>
  <c r="AL38" i="24"/>
  <c r="AM38" i="24"/>
  <c r="AN38" i="24"/>
  <c r="AO38" i="24"/>
  <c r="AP38" i="24"/>
  <c r="AQ38" i="24"/>
  <c r="AR38" i="24"/>
  <c r="Z38" i="24"/>
  <c r="AA38" i="24"/>
  <c r="AB38" i="24"/>
  <c r="AC38" i="24"/>
  <c r="AD38" i="24"/>
  <c r="Y38" i="24"/>
  <c r="Z29" i="24"/>
  <c r="AA29" i="24"/>
  <c r="AB29" i="24"/>
  <c r="AC29" i="24"/>
  <c r="AD29" i="24"/>
  <c r="AE29" i="24"/>
  <c r="AF29" i="24"/>
  <c r="AG29" i="24"/>
  <c r="AH29" i="24"/>
  <c r="AI29" i="24"/>
  <c r="AJ29" i="24"/>
  <c r="AK29" i="24"/>
  <c r="AL29" i="24"/>
  <c r="AM29" i="24"/>
  <c r="AN29" i="24"/>
  <c r="AO29" i="24"/>
  <c r="AP29" i="24"/>
  <c r="AQ29" i="24"/>
  <c r="AR29" i="24"/>
  <c r="Z30" i="24"/>
  <c r="AA30" i="24"/>
  <c r="AB30" i="24"/>
  <c r="AC30" i="24"/>
  <c r="AD30" i="24"/>
  <c r="AE30" i="24"/>
  <c r="AF30" i="24"/>
  <c r="AG30" i="24"/>
  <c r="AH30" i="24"/>
  <c r="AI30" i="24"/>
  <c r="AJ30" i="24"/>
  <c r="AK30" i="24"/>
  <c r="AL30" i="24"/>
  <c r="AM30" i="24"/>
  <c r="AN30" i="24"/>
  <c r="AO30" i="24"/>
  <c r="AP30" i="24"/>
  <c r="AQ30" i="24"/>
  <c r="AR30" i="24"/>
  <c r="Z31" i="24"/>
  <c r="AA31" i="24"/>
  <c r="AB31" i="24"/>
  <c r="AC31" i="24"/>
  <c r="AD31" i="24"/>
  <c r="AE31" i="24"/>
  <c r="AF31" i="24"/>
  <c r="AG31" i="24"/>
  <c r="AH31" i="24"/>
  <c r="AI31" i="24"/>
  <c r="AJ31" i="24"/>
  <c r="AK31" i="24"/>
  <c r="AL31" i="24"/>
  <c r="AM31" i="24"/>
  <c r="AN31" i="24"/>
  <c r="AO31" i="24"/>
  <c r="AP31" i="24"/>
  <c r="AQ31" i="24"/>
  <c r="AR31" i="24"/>
  <c r="Z32" i="24"/>
  <c r="AA32" i="24"/>
  <c r="AB32" i="24"/>
  <c r="AC32" i="24"/>
  <c r="AD32" i="24"/>
  <c r="AE32" i="24"/>
  <c r="AF32" i="24"/>
  <c r="AG32" i="24"/>
  <c r="AH32" i="24"/>
  <c r="AI32" i="24"/>
  <c r="AJ32" i="24"/>
  <c r="AK32" i="24"/>
  <c r="AL32" i="24"/>
  <c r="AM32" i="24"/>
  <c r="AN32" i="24"/>
  <c r="AO32" i="24"/>
  <c r="AP32" i="24"/>
  <c r="AQ32" i="24"/>
  <c r="AR32" i="24"/>
  <c r="Y32" i="24"/>
  <c r="Y31" i="24"/>
  <c r="Y30" i="24"/>
  <c r="Y29" i="24"/>
  <c r="Z28" i="24"/>
  <c r="AA28" i="24"/>
  <c r="AB28" i="24"/>
  <c r="AC28" i="24"/>
  <c r="AD28" i="24"/>
  <c r="AE28" i="24"/>
  <c r="AF28" i="24"/>
  <c r="AG28" i="24"/>
  <c r="AH28" i="24"/>
  <c r="AI28" i="24"/>
  <c r="AJ28" i="24"/>
  <c r="AK28" i="24"/>
  <c r="AL28" i="24"/>
  <c r="AM28" i="24"/>
  <c r="AN28" i="24"/>
  <c r="AO28" i="24"/>
  <c r="AP28" i="24"/>
  <c r="AQ28" i="24"/>
  <c r="AR28" i="24"/>
  <c r="Y28" i="24"/>
  <c r="Z27" i="24"/>
  <c r="AA27" i="24"/>
  <c r="AB27" i="24"/>
  <c r="AC27" i="24"/>
  <c r="AD27" i="24"/>
  <c r="AE27" i="24"/>
  <c r="AF27" i="24"/>
  <c r="AG27" i="24"/>
  <c r="AH27" i="24"/>
  <c r="AI27" i="24"/>
  <c r="AJ27" i="24"/>
  <c r="AK27" i="24"/>
  <c r="AL27" i="24"/>
  <c r="AM27" i="24"/>
  <c r="AN27" i="24"/>
  <c r="AO27" i="24"/>
  <c r="AP27" i="24"/>
  <c r="AQ27" i="24"/>
  <c r="AR27" i="24"/>
  <c r="Y27" i="24"/>
  <c r="Z17" i="24"/>
  <c r="AA17" i="24"/>
  <c r="AB17" i="24"/>
  <c r="AC17" i="24"/>
  <c r="AD17" i="24"/>
  <c r="AE17" i="24"/>
  <c r="AF17" i="24"/>
  <c r="AG17" i="24"/>
  <c r="AH17" i="24"/>
  <c r="AI17" i="24"/>
  <c r="AJ17" i="24"/>
  <c r="AK17" i="24"/>
  <c r="AL17" i="24"/>
  <c r="AM17" i="24"/>
  <c r="AN17" i="24"/>
  <c r="AO17" i="24"/>
  <c r="AP17" i="24"/>
  <c r="AQ17" i="24"/>
  <c r="AR17" i="24"/>
  <c r="AS17" i="24"/>
  <c r="AT17" i="24"/>
  <c r="AU17" i="24"/>
  <c r="AV17" i="24"/>
  <c r="AW17" i="24"/>
  <c r="AX17" i="24"/>
  <c r="AY17" i="24"/>
  <c r="AZ17" i="24"/>
  <c r="BA17" i="24"/>
  <c r="BB17" i="24"/>
  <c r="BC17" i="24"/>
  <c r="BD17" i="24"/>
  <c r="BE17" i="24"/>
  <c r="BF17" i="24"/>
  <c r="BG17" i="24"/>
  <c r="BH17" i="24"/>
  <c r="BI17" i="24"/>
  <c r="BJ17" i="24"/>
  <c r="BK17" i="24"/>
  <c r="BL17" i="24"/>
  <c r="BM17" i="24"/>
  <c r="BN17" i="24"/>
  <c r="BO17" i="24"/>
  <c r="BP17" i="24"/>
  <c r="BQ17" i="24"/>
  <c r="BR17" i="24"/>
  <c r="BS17" i="24"/>
  <c r="BT17" i="24"/>
  <c r="BU17" i="24"/>
  <c r="BV17" i="24"/>
  <c r="BW17" i="24"/>
  <c r="BX17" i="24"/>
  <c r="BY17" i="24"/>
  <c r="BZ17" i="24"/>
  <c r="CA17" i="24"/>
  <c r="CB17" i="24"/>
  <c r="CC17" i="24"/>
  <c r="CD17" i="24"/>
  <c r="CE17" i="24"/>
  <c r="CF17" i="24"/>
  <c r="CG17" i="24"/>
  <c r="CH17" i="24"/>
  <c r="CI17" i="24"/>
  <c r="CJ17" i="24"/>
  <c r="CK17" i="24"/>
  <c r="CL17" i="24"/>
  <c r="CM17" i="24"/>
  <c r="CN17" i="24"/>
  <c r="CO17" i="24"/>
  <c r="CP17" i="24"/>
  <c r="CQ17" i="24"/>
  <c r="CR17" i="24"/>
  <c r="CS17" i="24"/>
  <c r="CT17" i="24"/>
  <c r="CU17" i="24"/>
  <c r="CV17" i="24"/>
  <c r="CW17" i="24"/>
  <c r="CX17" i="24"/>
  <c r="CY17" i="24"/>
  <c r="CZ17" i="24"/>
  <c r="DA17" i="24"/>
  <c r="DB17" i="24"/>
  <c r="DC17" i="24"/>
  <c r="DD17" i="24"/>
  <c r="DE17" i="24"/>
  <c r="DF17" i="24"/>
  <c r="DG17" i="24"/>
  <c r="DH17" i="24"/>
  <c r="DI17" i="24"/>
  <c r="DJ17" i="24"/>
  <c r="DK17" i="24"/>
  <c r="DL17" i="24"/>
  <c r="DM17" i="24"/>
  <c r="DN17" i="24"/>
  <c r="DO17" i="24"/>
  <c r="DP17" i="24"/>
  <c r="DQ17" i="24"/>
  <c r="DR17" i="24"/>
  <c r="DS17" i="24"/>
  <c r="DT17" i="24"/>
  <c r="DU17" i="24"/>
  <c r="DV17" i="24"/>
  <c r="DW17" i="24"/>
  <c r="DX17" i="24"/>
  <c r="DY17" i="24"/>
  <c r="DZ17" i="24"/>
  <c r="EA17" i="24"/>
  <c r="EB17" i="24"/>
  <c r="EC17" i="24"/>
  <c r="ED17" i="24"/>
  <c r="EE17" i="24"/>
  <c r="EF17" i="24"/>
  <c r="EG17" i="24"/>
  <c r="EH17" i="24"/>
  <c r="EI17" i="24"/>
  <c r="EJ17" i="24"/>
  <c r="EK17" i="24"/>
  <c r="EL17" i="24"/>
  <c r="EM17" i="24"/>
  <c r="EN17" i="24"/>
  <c r="Z18" i="24"/>
  <c r="AA18" i="24"/>
  <c r="AB18" i="24"/>
  <c r="AC18" i="24"/>
  <c r="AD18" i="24"/>
  <c r="AE18" i="24"/>
  <c r="AF18" i="24"/>
  <c r="AG18" i="24"/>
  <c r="AH18" i="24"/>
  <c r="AI18" i="24"/>
  <c r="AJ18" i="24"/>
  <c r="AK18" i="24"/>
  <c r="AL18" i="24"/>
  <c r="AM18" i="24"/>
  <c r="AN18" i="24"/>
  <c r="AO18" i="24"/>
  <c r="AP18" i="24"/>
  <c r="AQ18" i="24"/>
  <c r="AR18" i="24"/>
  <c r="AS18" i="24"/>
  <c r="AT18" i="24"/>
  <c r="AU18" i="24"/>
  <c r="AV18" i="24"/>
  <c r="AW18" i="24"/>
  <c r="AX18" i="24"/>
  <c r="AY18" i="24"/>
  <c r="AZ18" i="24"/>
  <c r="BA18" i="24"/>
  <c r="BB18" i="24"/>
  <c r="BC18" i="24"/>
  <c r="BD18" i="24"/>
  <c r="BE18" i="24"/>
  <c r="BF18" i="24"/>
  <c r="BG18" i="24"/>
  <c r="BH18" i="24"/>
  <c r="BI18" i="24"/>
  <c r="BJ18" i="24"/>
  <c r="BK18" i="24"/>
  <c r="BL18" i="24"/>
  <c r="BM18" i="24"/>
  <c r="BN18" i="24"/>
  <c r="BO18" i="24"/>
  <c r="BP18" i="24"/>
  <c r="BQ18" i="24"/>
  <c r="BR18" i="24"/>
  <c r="BS18" i="24"/>
  <c r="BT18" i="24"/>
  <c r="BU18" i="24"/>
  <c r="BV18" i="24"/>
  <c r="BW18" i="24"/>
  <c r="BX18" i="24"/>
  <c r="BY18" i="24"/>
  <c r="BZ18" i="24"/>
  <c r="CA18" i="24"/>
  <c r="CB18" i="24"/>
  <c r="CC18" i="24"/>
  <c r="CD18" i="24"/>
  <c r="CE18" i="24"/>
  <c r="CF18" i="24"/>
  <c r="CG18" i="24"/>
  <c r="CH18" i="24"/>
  <c r="CI18" i="24"/>
  <c r="CJ18" i="24"/>
  <c r="CK18" i="24"/>
  <c r="CL18" i="24"/>
  <c r="CM18" i="24"/>
  <c r="CN18" i="24"/>
  <c r="CO18" i="24"/>
  <c r="CP18" i="24"/>
  <c r="CQ18" i="24"/>
  <c r="CR18" i="24"/>
  <c r="CS18" i="24"/>
  <c r="CT18" i="24"/>
  <c r="CU18" i="24"/>
  <c r="CV18" i="24"/>
  <c r="CW18" i="24"/>
  <c r="CX18" i="24"/>
  <c r="CY18" i="24"/>
  <c r="CZ18" i="24"/>
  <c r="DA18" i="24"/>
  <c r="DB18" i="24"/>
  <c r="DC18" i="24"/>
  <c r="DD18" i="24"/>
  <c r="DE18" i="24"/>
  <c r="DF18" i="24"/>
  <c r="DG18" i="24"/>
  <c r="DH18" i="24"/>
  <c r="DI18" i="24"/>
  <c r="DJ18" i="24"/>
  <c r="DK18" i="24"/>
  <c r="DL18" i="24"/>
  <c r="DM18" i="24"/>
  <c r="DN18" i="24"/>
  <c r="DO18" i="24"/>
  <c r="DP18" i="24"/>
  <c r="DQ18" i="24"/>
  <c r="DR18" i="24"/>
  <c r="DS18" i="24"/>
  <c r="DT18" i="24"/>
  <c r="DU18" i="24"/>
  <c r="DV18" i="24"/>
  <c r="DW18" i="24"/>
  <c r="DX18" i="24"/>
  <c r="DY18" i="24"/>
  <c r="DZ18" i="24"/>
  <c r="EA18" i="24"/>
  <c r="EB18" i="24"/>
  <c r="EC18" i="24"/>
  <c r="ED18" i="24"/>
  <c r="EE18" i="24"/>
  <c r="EF18" i="24"/>
  <c r="EG18" i="24"/>
  <c r="EH18" i="24"/>
  <c r="EI18" i="24"/>
  <c r="EJ18" i="24"/>
  <c r="EK18" i="24"/>
  <c r="EL18" i="24"/>
  <c r="EM18" i="24"/>
  <c r="EN18" i="24"/>
  <c r="Y18" i="24"/>
  <c r="Y17" i="24"/>
  <c r="AA7" i="24"/>
  <c r="AB7" i="24"/>
  <c r="AC7" i="24"/>
  <c r="AD7" i="24"/>
  <c r="AE7" i="24"/>
  <c r="AF7" i="24"/>
  <c r="AG7" i="24"/>
  <c r="AH7" i="24"/>
  <c r="AI7" i="24"/>
  <c r="AJ7" i="24"/>
  <c r="AK7" i="24"/>
  <c r="AL7" i="24"/>
  <c r="AM7" i="24"/>
  <c r="AN7" i="24"/>
  <c r="AO7" i="24"/>
  <c r="AP7" i="24"/>
  <c r="AQ7" i="24"/>
  <c r="AR7" i="24"/>
  <c r="AS7" i="24"/>
  <c r="AT7" i="24"/>
  <c r="AU7" i="24"/>
  <c r="AV7" i="24"/>
  <c r="AW7" i="24"/>
  <c r="AX7" i="24"/>
  <c r="AY7" i="24"/>
  <c r="AZ7" i="24"/>
  <c r="BA7" i="24"/>
  <c r="BB7" i="24"/>
  <c r="BC7" i="24"/>
  <c r="BD7" i="24"/>
  <c r="BE7" i="24"/>
  <c r="BF7" i="24"/>
  <c r="BG7" i="24"/>
  <c r="BH7" i="24"/>
  <c r="BI7" i="24"/>
  <c r="BJ7" i="24"/>
  <c r="BK7" i="24"/>
  <c r="BL7" i="24"/>
  <c r="BM7" i="24"/>
  <c r="BN7" i="24"/>
  <c r="BO7" i="24"/>
  <c r="BP7" i="24"/>
  <c r="BQ7" i="24"/>
  <c r="BR7" i="24"/>
  <c r="BS7" i="24"/>
  <c r="BT7" i="24"/>
  <c r="BU7" i="24"/>
  <c r="BV7" i="24"/>
  <c r="BW7" i="24"/>
  <c r="BX7" i="24"/>
  <c r="BY7" i="24"/>
  <c r="BZ7" i="24"/>
  <c r="CA7" i="24"/>
  <c r="CB7" i="24"/>
  <c r="CC7" i="24"/>
  <c r="CD7" i="24"/>
  <c r="CE7" i="24"/>
  <c r="CF7" i="24"/>
  <c r="CG7" i="24"/>
  <c r="CH7" i="24"/>
  <c r="CI7" i="24"/>
  <c r="CJ7" i="24"/>
  <c r="CK7" i="24"/>
  <c r="CL7" i="24"/>
  <c r="CM7" i="24"/>
  <c r="CN7" i="24"/>
  <c r="CO7" i="24"/>
  <c r="CP7" i="24"/>
  <c r="CQ7" i="24"/>
  <c r="CR7" i="24"/>
  <c r="CS7" i="24"/>
  <c r="CT7" i="24"/>
  <c r="CU7" i="24"/>
  <c r="CV7" i="24"/>
  <c r="CW7" i="24"/>
  <c r="CX7" i="24"/>
  <c r="CY7" i="24"/>
  <c r="CZ7" i="24"/>
  <c r="DA7" i="24"/>
  <c r="DB7" i="24"/>
  <c r="DC7" i="24"/>
  <c r="DD7" i="24"/>
  <c r="DE7" i="24"/>
  <c r="DF7" i="24"/>
  <c r="DG7" i="24"/>
  <c r="DH7" i="24"/>
  <c r="DI7" i="24"/>
  <c r="DJ7" i="24"/>
  <c r="DK7" i="24"/>
  <c r="DL7" i="24"/>
  <c r="DM7" i="24"/>
  <c r="DN7" i="24"/>
  <c r="DO7" i="24"/>
  <c r="DP7" i="24"/>
  <c r="DQ7" i="24"/>
  <c r="DR7" i="24"/>
  <c r="DS7" i="24"/>
  <c r="DT7" i="24"/>
  <c r="DU7" i="24"/>
  <c r="DV7" i="24"/>
  <c r="DW7" i="24"/>
  <c r="DX7" i="24"/>
  <c r="DY7" i="24"/>
  <c r="DZ7" i="24"/>
  <c r="EA7" i="24"/>
  <c r="EB7" i="24"/>
  <c r="EC7" i="24"/>
  <c r="ED7" i="24"/>
  <c r="EE7" i="24"/>
  <c r="EF7" i="24"/>
  <c r="EG7" i="24"/>
  <c r="EH7" i="24"/>
  <c r="EI7" i="24"/>
  <c r="EJ7" i="24"/>
  <c r="EK7" i="24"/>
  <c r="EL7" i="24"/>
  <c r="EM7" i="24"/>
  <c r="EN7" i="24"/>
  <c r="AA8" i="24"/>
  <c r="AB8" i="24"/>
  <c r="AC8" i="24"/>
  <c r="AD8" i="24"/>
  <c r="AE8" i="24"/>
  <c r="AF8" i="24"/>
  <c r="AG8" i="24"/>
  <c r="AH8" i="24"/>
  <c r="AI8" i="24"/>
  <c r="AJ8" i="24"/>
  <c r="AK8" i="24"/>
  <c r="AL8" i="24"/>
  <c r="AM8" i="24"/>
  <c r="AN8" i="24"/>
  <c r="AO8" i="24"/>
  <c r="AP8" i="24"/>
  <c r="AQ8" i="24"/>
  <c r="AR8" i="24"/>
  <c r="AS8" i="24"/>
  <c r="AT8" i="24"/>
  <c r="AU8" i="24"/>
  <c r="AV8" i="24"/>
  <c r="AW8" i="24"/>
  <c r="AX8" i="24"/>
  <c r="AY8" i="24"/>
  <c r="AZ8" i="24"/>
  <c r="BA8" i="24"/>
  <c r="BB8" i="24"/>
  <c r="BC8" i="24"/>
  <c r="BD8" i="24"/>
  <c r="BE8" i="24"/>
  <c r="BF8" i="24"/>
  <c r="BG8" i="24"/>
  <c r="BH8" i="24"/>
  <c r="BI8" i="24"/>
  <c r="BJ8" i="24"/>
  <c r="BK8" i="24"/>
  <c r="BL8" i="24"/>
  <c r="BM8" i="24"/>
  <c r="BN8" i="24"/>
  <c r="BO8" i="24"/>
  <c r="BP8" i="24"/>
  <c r="BQ8" i="24"/>
  <c r="BR8" i="24"/>
  <c r="BS8" i="24"/>
  <c r="BT8" i="24"/>
  <c r="BU8" i="24"/>
  <c r="BV8" i="24"/>
  <c r="BW8" i="24"/>
  <c r="BX8" i="24"/>
  <c r="BY8" i="24"/>
  <c r="BZ8" i="24"/>
  <c r="CA8" i="24"/>
  <c r="CB8" i="24"/>
  <c r="CC8" i="24"/>
  <c r="CD8" i="24"/>
  <c r="CE8" i="24"/>
  <c r="CF8" i="24"/>
  <c r="CG8" i="24"/>
  <c r="CH8" i="24"/>
  <c r="CI8" i="24"/>
  <c r="CJ8" i="24"/>
  <c r="CK8" i="24"/>
  <c r="CL8" i="24"/>
  <c r="CM8" i="24"/>
  <c r="CN8" i="24"/>
  <c r="CO8" i="24"/>
  <c r="CP8" i="24"/>
  <c r="CQ8" i="24"/>
  <c r="CR8" i="24"/>
  <c r="CS8" i="24"/>
  <c r="CT8" i="24"/>
  <c r="CU8" i="24"/>
  <c r="CV8" i="24"/>
  <c r="CW8" i="24"/>
  <c r="CX8" i="24"/>
  <c r="CY8" i="24"/>
  <c r="CZ8" i="24"/>
  <c r="DA8" i="24"/>
  <c r="DB8" i="24"/>
  <c r="DC8" i="24"/>
  <c r="DD8" i="24"/>
  <c r="DE8" i="24"/>
  <c r="DF8" i="24"/>
  <c r="DG8" i="24"/>
  <c r="DH8" i="24"/>
  <c r="DI8" i="24"/>
  <c r="DJ8" i="24"/>
  <c r="DK8" i="24"/>
  <c r="DL8" i="24"/>
  <c r="DM8" i="24"/>
  <c r="DN8" i="24"/>
  <c r="DO8" i="24"/>
  <c r="DP8" i="24"/>
  <c r="DQ8" i="24"/>
  <c r="DR8" i="24"/>
  <c r="DS8" i="24"/>
  <c r="DT8" i="24"/>
  <c r="DU8" i="24"/>
  <c r="DV8" i="24"/>
  <c r="DW8" i="24"/>
  <c r="DX8" i="24"/>
  <c r="DY8" i="24"/>
  <c r="DZ8" i="24"/>
  <c r="EA8" i="24"/>
  <c r="EB8" i="24"/>
  <c r="EC8" i="24"/>
  <c r="ED8" i="24"/>
  <c r="EE8" i="24"/>
  <c r="EF8" i="24"/>
  <c r="EG8" i="24"/>
  <c r="EH8" i="24"/>
  <c r="EI8" i="24"/>
  <c r="EJ8" i="24"/>
  <c r="EK8" i="24"/>
  <c r="EL8" i="24"/>
  <c r="EM8" i="24"/>
  <c r="EN8" i="24"/>
  <c r="Z7" i="24"/>
  <c r="Z8" i="24"/>
  <c r="Y8" i="24"/>
  <c r="Y7" i="24"/>
  <c r="Z22" i="24"/>
  <c r="AA22" i="24"/>
  <c r="AB22" i="24"/>
  <c r="AC22" i="24"/>
  <c r="AD22" i="24"/>
  <c r="AE22" i="24"/>
  <c r="AF22" i="24"/>
  <c r="AG22" i="24"/>
  <c r="AH22" i="24"/>
  <c r="AI22" i="24"/>
  <c r="AJ22" i="24"/>
  <c r="AK22" i="24"/>
  <c r="AL22" i="24"/>
  <c r="AM22" i="24"/>
  <c r="AN22" i="24"/>
  <c r="AO22" i="24"/>
  <c r="AP22" i="24"/>
  <c r="AQ22" i="24"/>
  <c r="AR22" i="24"/>
  <c r="Z23" i="24"/>
  <c r="AA23" i="24"/>
  <c r="AB23" i="24"/>
  <c r="AC23" i="24"/>
  <c r="AD23" i="24"/>
  <c r="AE23" i="24"/>
  <c r="AF23" i="24"/>
  <c r="AG23" i="24"/>
  <c r="AH23" i="24"/>
  <c r="AI23" i="24"/>
  <c r="AJ23" i="24"/>
  <c r="AK23" i="24"/>
  <c r="AL23" i="24"/>
  <c r="AM23" i="24"/>
  <c r="AN23" i="24"/>
  <c r="AO23" i="24"/>
  <c r="AP23" i="24"/>
  <c r="AQ23" i="24"/>
  <c r="AR23" i="24"/>
  <c r="Y23" i="24"/>
  <c r="Y22" i="24"/>
  <c r="Z13" i="24"/>
  <c r="AA13" i="24"/>
  <c r="AB13" i="24"/>
  <c r="AC13" i="24"/>
  <c r="AD13" i="24"/>
  <c r="AE13" i="24"/>
  <c r="AF13" i="24"/>
  <c r="AG13" i="24"/>
  <c r="AH13" i="24"/>
  <c r="AI13" i="24"/>
  <c r="AJ13" i="24"/>
  <c r="AK13" i="24"/>
  <c r="AL13" i="24"/>
  <c r="AM13" i="24"/>
  <c r="AN13" i="24"/>
  <c r="AO13" i="24"/>
  <c r="AP13" i="24"/>
  <c r="AQ13" i="24"/>
  <c r="AR13" i="24"/>
  <c r="Y13" i="24"/>
  <c r="AA12" i="24"/>
  <c r="AB12" i="24"/>
  <c r="AC12" i="24"/>
  <c r="AD12" i="24"/>
  <c r="AE12" i="24"/>
  <c r="AF12" i="24"/>
  <c r="AG12" i="24"/>
  <c r="AH12" i="24"/>
  <c r="AI12" i="24"/>
  <c r="AJ12" i="24"/>
  <c r="AK12" i="24"/>
  <c r="AL12" i="24"/>
  <c r="AM12" i="24"/>
  <c r="AN12" i="24"/>
  <c r="AO12" i="24"/>
  <c r="AP12" i="24"/>
  <c r="AQ12" i="24"/>
  <c r="AR12" i="24"/>
  <c r="Z12" i="24"/>
  <c r="Y12" i="24"/>
  <c r="Z16" i="24"/>
  <c r="AA16" i="24"/>
  <c r="AB16" i="24"/>
  <c r="AC16" i="24"/>
  <c r="AD16" i="24"/>
  <c r="AE16" i="24"/>
  <c r="AF16" i="24"/>
  <c r="AG16" i="24"/>
  <c r="AH16" i="24"/>
  <c r="AI16" i="24"/>
  <c r="AJ16" i="24"/>
  <c r="AK16" i="24"/>
  <c r="AL16" i="24"/>
  <c r="AM16" i="24"/>
  <c r="AN16" i="24"/>
  <c r="AO16" i="24"/>
  <c r="AP16" i="24"/>
  <c r="AQ16" i="24"/>
  <c r="AR16" i="24"/>
  <c r="AS16" i="24"/>
  <c r="AT16" i="24"/>
  <c r="AU16" i="24"/>
  <c r="AV16" i="24"/>
  <c r="AW16" i="24"/>
  <c r="AX16" i="24"/>
  <c r="AY16" i="24"/>
  <c r="AZ16" i="24"/>
  <c r="BA16" i="24"/>
  <c r="BB16" i="24"/>
  <c r="BC16" i="24"/>
  <c r="BD16" i="24"/>
  <c r="BE16" i="24"/>
  <c r="BF16" i="24"/>
  <c r="BG16" i="24"/>
  <c r="BH16" i="24"/>
  <c r="BI16" i="24"/>
  <c r="BJ16" i="24"/>
  <c r="BK16" i="24"/>
  <c r="BL16" i="24"/>
  <c r="BM16" i="24"/>
  <c r="BN16" i="24"/>
  <c r="BO16" i="24"/>
  <c r="BP16" i="24"/>
  <c r="BQ16" i="24"/>
  <c r="BR16" i="24"/>
  <c r="BS16" i="24"/>
  <c r="BT16" i="24"/>
  <c r="BU16" i="24"/>
  <c r="BV16" i="24"/>
  <c r="BW16" i="24"/>
  <c r="BX16" i="24"/>
  <c r="BY16" i="24"/>
  <c r="BZ16" i="24"/>
  <c r="CA16" i="24"/>
  <c r="CB16" i="24"/>
  <c r="CC16" i="24"/>
  <c r="CD16" i="24"/>
  <c r="CE16" i="24"/>
  <c r="CF16" i="24"/>
  <c r="CG16" i="24"/>
  <c r="CH16" i="24"/>
  <c r="CI16" i="24"/>
  <c r="CJ16" i="24"/>
  <c r="CK16" i="24"/>
  <c r="CL16" i="24"/>
  <c r="CM16" i="24"/>
  <c r="CN16" i="24"/>
  <c r="CO16" i="24"/>
  <c r="CP16" i="24"/>
  <c r="CQ16" i="24"/>
  <c r="CR16" i="24"/>
  <c r="CS16" i="24"/>
  <c r="CT16" i="24"/>
  <c r="CU16" i="24"/>
  <c r="CV16" i="24"/>
  <c r="CW16" i="24"/>
  <c r="CX16" i="24"/>
  <c r="CY16" i="24"/>
  <c r="CZ16" i="24"/>
  <c r="DA16" i="24"/>
  <c r="DB16" i="24"/>
  <c r="DC16" i="24"/>
  <c r="DD16" i="24"/>
  <c r="DE16" i="24"/>
  <c r="DF16" i="24"/>
  <c r="DG16" i="24"/>
  <c r="DH16" i="24"/>
  <c r="DI16" i="24"/>
  <c r="DJ16" i="24"/>
  <c r="DK16" i="24"/>
  <c r="DL16" i="24"/>
  <c r="DM16" i="24"/>
  <c r="DN16" i="24"/>
  <c r="DO16" i="24"/>
  <c r="DP16" i="24"/>
  <c r="DQ16" i="24"/>
  <c r="DR16" i="24"/>
  <c r="DS16" i="24"/>
  <c r="DT16" i="24"/>
  <c r="DU16" i="24"/>
  <c r="DV16" i="24"/>
  <c r="DW16" i="24"/>
  <c r="DX16" i="24"/>
  <c r="DY16" i="24"/>
  <c r="DZ16" i="24"/>
  <c r="EA16" i="24"/>
  <c r="EB16" i="24"/>
  <c r="EC16" i="24"/>
  <c r="ED16" i="24"/>
  <c r="EE16" i="24"/>
  <c r="EF16" i="24"/>
  <c r="EG16" i="24"/>
  <c r="EH16" i="24"/>
  <c r="EI16" i="24"/>
  <c r="EJ16" i="24"/>
  <c r="EK16" i="24"/>
  <c r="EL16" i="24"/>
  <c r="EM16" i="24"/>
  <c r="EN16" i="24"/>
  <c r="Z19" i="24"/>
  <c r="AA19" i="24"/>
  <c r="AB19" i="24"/>
  <c r="AC19" i="24"/>
  <c r="AD19" i="24"/>
  <c r="AE19" i="24"/>
  <c r="AF19" i="24"/>
  <c r="AG19" i="24"/>
  <c r="AH19" i="24"/>
  <c r="AI19" i="24"/>
  <c r="AJ19" i="24"/>
  <c r="AK19" i="24"/>
  <c r="AL19" i="24"/>
  <c r="AM19" i="24"/>
  <c r="AN19" i="24"/>
  <c r="AO19" i="24"/>
  <c r="AP19" i="24"/>
  <c r="AQ19" i="24"/>
  <c r="AR19" i="24"/>
  <c r="AS19" i="24"/>
  <c r="AT19" i="24"/>
  <c r="AU19" i="24"/>
  <c r="AV19" i="24"/>
  <c r="AW19" i="24"/>
  <c r="AX19" i="24"/>
  <c r="AY19" i="24"/>
  <c r="AZ19" i="24"/>
  <c r="BA19" i="24"/>
  <c r="BB19" i="24"/>
  <c r="BC19" i="24"/>
  <c r="BD19" i="24"/>
  <c r="BE19" i="24"/>
  <c r="BF19" i="24"/>
  <c r="BG19" i="24"/>
  <c r="BH19" i="24"/>
  <c r="BI19" i="24"/>
  <c r="BJ19" i="24"/>
  <c r="BK19" i="24"/>
  <c r="BL19" i="24"/>
  <c r="BM19" i="24"/>
  <c r="BN19" i="24"/>
  <c r="BO19" i="24"/>
  <c r="BP19" i="24"/>
  <c r="BQ19" i="24"/>
  <c r="BR19" i="24"/>
  <c r="BS19" i="24"/>
  <c r="BT19" i="24"/>
  <c r="BU19" i="24"/>
  <c r="BV19" i="24"/>
  <c r="BW19" i="24"/>
  <c r="BX19" i="24"/>
  <c r="BY19" i="24"/>
  <c r="BZ19" i="24"/>
  <c r="CA19" i="24"/>
  <c r="CB19" i="24"/>
  <c r="CC19" i="24"/>
  <c r="CD19" i="24"/>
  <c r="CE19" i="24"/>
  <c r="CF19" i="24"/>
  <c r="CG19" i="24"/>
  <c r="CH19" i="24"/>
  <c r="CI19" i="24"/>
  <c r="CJ19" i="24"/>
  <c r="CK19" i="24"/>
  <c r="CL19" i="24"/>
  <c r="CM19" i="24"/>
  <c r="CN19" i="24"/>
  <c r="CO19" i="24"/>
  <c r="CP19" i="24"/>
  <c r="CQ19" i="24"/>
  <c r="CR19" i="24"/>
  <c r="CS19" i="24"/>
  <c r="CT19" i="24"/>
  <c r="CU19" i="24"/>
  <c r="CV19" i="24"/>
  <c r="CW19" i="24"/>
  <c r="CX19" i="24"/>
  <c r="CY19" i="24"/>
  <c r="CZ19" i="24"/>
  <c r="DA19" i="24"/>
  <c r="DB19" i="24"/>
  <c r="DC19" i="24"/>
  <c r="DD19" i="24"/>
  <c r="DE19" i="24"/>
  <c r="DF19" i="24"/>
  <c r="DG19" i="24"/>
  <c r="DH19" i="24"/>
  <c r="DI19" i="24"/>
  <c r="DJ19" i="24"/>
  <c r="DK19" i="24"/>
  <c r="DL19" i="24"/>
  <c r="DM19" i="24"/>
  <c r="DN19" i="24"/>
  <c r="DO19" i="24"/>
  <c r="DP19" i="24"/>
  <c r="DQ19" i="24"/>
  <c r="DR19" i="24"/>
  <c r="DS19" i="24"/>
  <c r="DT19" i="24"/>
  <c r="DU19" i="24"/>
  <c r="DV19" i="24"/>
  <c r="DW19" i="24"/>
  <c r="DX19" i="24"/>
  <c r="DY19" i="24"/>
  <c r="DZ19" i="24"/>
  <c r="EA19" i="24"/>
  <c r="EB19" i="24"/>
  <c r="EC19" i="24"/>
  <c r="ED19" i="24"/>
  <c r="EE19" i="24"/>
  <c r="EF19" i="24"/>
  <c r="EG19" i="24"/>
  <c r="EH19" i="24"/>
  <c r="EI19" i="24"/>
  <c r="EJ19" i="24"/>
  <c r="EK19" i="24"/>
  <c r="EL19" i="24"/>
  <c r="EM19" i="24"/>
  <c r="EN19" i="24"/>
  <c r="Z20" i="24"/>
  <c r="AA20" i="24"/>
  <c r="AB20" i="24"/>
  <c r="AC20" i="24"/>
  <c r="AD20" i="24"/>
  <c r="AE20" i="24"/>
  <c r="AF20" i="24"/>
  <c r="AG20" i="24"/>
  <c r="AH20" i="24"/>
  <c r="AI20" i="24"/>
  <c r="AJ20" i="24"/>
  <c r="AK20" i="24"/>
  <c r="AL20" i="24"/>
  <c r="AM20" i="24"/>
  <c r="AN20" i="24"/>
  <c r="AO20" i="24"/>
  <c r="AP20" i="24"/>
  <c r="AQ20" i="24"/>
  <c r="AR20" i="24"/>
  <c r="AS20" i="24"/>
  <c r="AT20" i="24"/>
  <c r="AU20" i="24"/>
  <c r="AV20" i="24"/>
  <c r="AW20" i="24"/>
  <c r="AX20" i="24"/>
  <c r="AY20" i="24"/>
  <c r="AZ20" i="24"/>
  <c r="BA20" i="24"/>
  <c r="BB20" i="24"/>
  <c r="BC20" i="24"/>
  <c r="BD20" i="24"/>
  <c r="BE20" i="24"/>
  <c r="BF20" i="24"/>
  <c r="BG20" i="24"/>
  <c r="BH20" i="24"/>
  <c r="BI20" i="24"/>
  <c r="BJ20" i="24"/>
  <c r="BK20" i="24"/>
  <c r="BL20" i="24"/>
  <c r="BM20" i="24"/>
  <c r="BN20" i="24"/>
  <c r="BO20" i="24"/>
  <c r="BP20" i="24"/>
  <c r="BQ20" i="24"/>
  <c r="BR20" i="24"/>
  <c r="BS20" i="24"/>
  <c r="BT20" i="24"/>
  <c r="BU20" i="24"/>
  <c r="BV20" i="24"/>
  <c r="BW20" i="24"/>
  <c r="BX20" i="24"/>
  <c r="BY20" i="24"/>
  <c r="BZ20" i="24"/>
  <c r="CA20" i="24"/>
  <c r="CB20" i="24"/>
  <c r="CC20" i="24"/>
  <c r="CD20" i="24"/>
  <c r="CE20" i="24"/>
  <c r="CF20" i="24"/>
  <c r="CG20" i="24"/>
  <c r="CH20" i="24"/>
  <c r="CI20" i="24"/>
  <c r="CJ20" i="24"/>
  <c r="CK20" i="24"/>
  <c r="CL20" i="24"/>
  <c r="CM20" i="24"/>
  <c r="CN20" i="24"/>
  <c r="CO20" i="24"/>
  <c r="CP20" i="24"/>
  <c r="CQ20" i="24"/>
  <c r="CR20" i="24"/>
  <c r="CS20" i="24"/>
  <c r="CT20" i="24"/>
  <c r="CU20" i="24"/>
  <c r="CV20" i="24"/>
  <c r="CW20" i="24"/>
  <c r="CX20" i="24"/>
  <c r="CY20" i="24"/>
  <c r="CZ20" i="24"/>
  <c r="DA20" i="24"/>
  <c r="DB20" i="24"/>
  <c r="DC20" i="24"/>
  <c r="DD20" i="24"/>
  <c r="DE20" i="24"/>
  <c r="DF20" i="24"/>
  <c r="DG20" i="24"/>
  <c r="DH20" i="24"/>
  <c r="DI20" i="24"/>
  <c r="DJ20" i="24"/>
  <c r="DK20" i="24"/>
  <c r="DL20" i="24"/>
  <c r="DM20" i="24"/>
  <c r="DN20" i="24"/>
  <c r="DO20" i="24"/>
  <c r="DP20" i="24"/>
  <c r="DQ20" i="24"/>
  <c r="DR20" i="24"/>
  <c r="DS20" i="24"/>
  <c r="DT20" i="24"/>
  <c r="DU20" i="24"/>
  <c r="DV20" i="24"/>
  <c r="DW20" i="24"/>
  <c r="DX20" i="24"/>
  <c r="DY20" i="24"/>
  <c r="DZ20" i="24"/>
  <c r="EA20" i="24"/>
  <c r="EB20" i="24"/>
  <c r="EC20" i="24"/>
  <c r="ED20" i="24"/>
  <c r="EE20" i="24"/>
  <c r="EF20" i="24"/>
  <c r="EG20" i="24"/>
  <c r="EH20" i="24"/>
  <c r="EI20" i="24"/>
  <c r="EJ20" i="24"/>
  <c r="EK20" i="24"/>
  <c r="EL20" i="24"/>
  <c r="EM20" i="24"/>
  <c r="EN20" i="24"/>
  <c r="Z21" i="24"/>
  <c r="AA21" i="24"/>
  <c r="AB21" i="24"/>
  <c r="AC21" i="24"/>
  <c r="AD21" i="24"/>
  <c r="AE21" i="24"/>
  <c r="AF21" i="24"/>
  <c r="AG21" i="24"/>
  <c r="AH21" i="24"/>
  <c r="AI21" i="24"/>
  <c r="AJ21" i="24"/>
  <c r="AK21" i="24"/>
  <c r="AL21" i="24"/>
  <c r="AM21" i="24"/>
  <c r="AN21" i="24"/>
  <c r="AO21" i="24"/>
  <c r="AP21" i="24"/>
  <c r="AQ21" i="24"/>
  <c r="AR21" i="24"/>
  <c r="AS21" i="24"/>
  <c r="AT21" i="24"/>
  <c r="AU21" i="24"/>
  <c r="AV21" i="24"/>
  <c r="AW21" i="24"/>
  <c r="AX21" i="24"/>
  <c r="AY21" i="24"/>
  <c r="AZ21" i="24"/>
  <c r="BA21" i="24"/>
  <c r="BB21" i="24"/>
  <c r="BC21" i="24"/>
  <c r="BD21" i="24"/>
  <c r="BE21" i="24"/>
  <c r="BF21" i="24"/>
  <c r="BG21" i="24"/>
  <c r="BH21" i="24"/>
  <c r="BI21" i="24"/>
  <c r="BJ21" i="24"/>
  <c r="BK21" i="24"/>
  <c r="BL21" i="24"/>
  <c r="BM21" i="24"/>
  <c r="BN21" i="24"/>
  <c r="BO21" i="24"/>
  <c r="BP21" i="24"/>
  <c r="BQ21" i="24"/>
  <c r="BR21" i="24"/>
  <c r="BS21" i="24"/>
  <c r="BT21" i="24"/>
  <c r="BU21" i="24"/>
  <c r="BV21" i="24"/>
  <c r="BW21" i="24"/>
  <c r="BX21" i="24"/>
  <c r="BY21" i="24"/>
  <c r="BZ21" i="24"/>
  <c r="CA21" i="24"/>
  <c r="CB21" i="24"/>
  <c r="CC21" i="24"/>
  <c r="CD21" i="24"/>
  <c r="CE21" i="24"/>
  <c r="CF21" i="24"/>
  <c r="CG21" i="24"/>
  <c r="CH21" i="24"/>
  <c r="CI21" i="24"/>
  <c r="CJ21" i="24"/>
  <c r="CK21" i="24"/>
  <c r="CL21" i="24"/>
  <c r="CM21" i="24"/>
  <c r="CN21" i="24"/>
  <c r="CO21" i="24"/>
  <c r="CP21" i="24"/>
  <c r="CQ21" i="24"/>
  <c r="CR21" i="24"/>
  <c r="CS21" i="24"/>
  <c r="CT21" i="24"/>
  <c r="CU21" i="24"/>
  <c r="CV21" i="24"/>
  <c r="CW21" i="24"/>
  <c r="CX21" i="24"/>
  <c r="CY21" i="24"/>
  <c r="CZ21" i="24"/>
  <c r="DA21" i="24"/>
  <c r="DB21" i="24"/>
  <c r="DC21" i="24"/>
  <c r="DD21" i="24"/>
  <c r="DE21" i="24"/>
  <c r="DF21" i="24"/>
  <c r="DG21" i="24"/>
  <c r="DH21" i="24"/>
  <c r="DI21" i="24"/>
  <c r="DJ21" i="24"/>
  <c r="DK21" i="24"/>
  <c r="DL21" i="24"/>
  <c r="DM21" i="24"/>
  <c r="DN21" i="24"/>
  <c r="DO21" i="24"/>
  <c r="DP21" i="24"/>
  <c r="DQ21" i="24"/>
  <c r="DR21" i="24"/>
  <c r="DS21" i="24"/>
  <c r="DT21" i="24"/>
  <c r="DU21" i="24"/>
  <c r="DV21" i="24"/>
  <c r="DW21" i="24"/>
  <c r="DX21" i="24"/>
  <c r="DY21" i="24"/>
  <c r="DZ21" i="24"/>
  <c r="EA21" i="24"/>
  <c r="EB21" i="24"/>
  <c r="EC21" i="24"/>
  <c r="ED21" i="24"/>
  <c r="EE21" i="24"/>
  <c r="EF21" i="24"/>
  <c r="EG21" i="24"/>
  <c r="EH21" i="24"/>
  <c r="EI21" i="24"/>
  <c r="EJ21" i="24"/>
  <c r="EK21" i="24"/>
  <c r="EL21" i="24"/>
  <c r="EM21" i="24"/>
  <c r="EN21" i="24"/>
  <c r="Y21" i="24"/>
  <c r="Y20" i="24"/>
  <c r="Y19" i="24"/>
  <c r="Y16" i="24"/>
  <c r="AD6" i="24"/>
  <c r="AE6" i="24"/>
  <c r="AF6" i="24"/>
  <c r="AG6" i="24"/>
  <c r="AH6" i="24"/>
  <c r="AI6" i="24"/>
  <c r="AJ6" i="24"/>
  <c r="AK6" i="24"/>
  <c r="AL6" i="24"/>
  <c r="AM6" i="24"/>
  <c r="AN6" i="24"/>
  <c r="AO6" i="24"/>
  <c r="AP6" i="24"/>
  <c r="AQ6" i="24"/>
  <c r="AR6" i="24"/>
  <c r="AS6" i="24"/>
  <c r="AT6" i="24"/>
  <c r="AU6" i="24"/>
  <c r="AV6" i="24"/>
  <c r="AW6" i="24"/>
  <c r="AX6" i="24"/>
  <c r="AY6" i="24"/>
  <c r="AZ6" i="24"/>
  <c r="BA6" i="24"/>
  <c r="BB6" i="24"/>
  <c r="BC6" i="24"/>
  <c r="BD6" i="24"/>
  <c r="BE6" i="24"/>
  <c r="BF6" i="24"/>
  <c r="BG6" i="24"/>
  <c r="BH6" i="24"/>
  <c r="BI6" i="24"/>
  <c r="BJ6" i="24"/>
  <c r="BK6" i="24"/>
  <c r="BL6" i="24"/>
  <c r="BM6" i="24"/>
  <c r="BN6" i="24"/>
  <c r="BO6" i="24"/>
  <c r="BP6" i="24"/>
  <c r="BQ6" i="24"/>
  <c r="BR6" i="24"/>
  <c r="BS6" i="24"/>
  <c r="BT6" i="24"/>
  <c r="BU6" i="24"/>
  <c r="BV6" i="24"/>
  <c r="BW6" i="24"/>
  <c r="BX6" i="24"/>
  <c r="BY6" i="24"/>
  <c r="BZ6" i="24"/>
  <c r="CA6" i="24"/>
  <c r="CB6" i="24"/>
  <c r="CC6" i="24"/>
  <c r="CD6" i="24"/>
  <c r="CE6" i="24"/>
  <c r="CF6" i="24"/>
  <c r="CG6" i="24"/>
  <c r="CH6" i="24"/>
  <c r="CI6" i="24"/>
  <c r="CJ6" i="24"/>
  <c r="CK6" i="24"/>
  <c r="CL6" i="24"/>
  <c r="CM6" i="24"/>
  <c r="CN6" i="24"/>
  <c r="CO6" i="24"/>
  <c r="CP6" i="24"/>
  <c r="CQ6" i="24"/>
  <c r="CR6" i="24"/>
  <c r="CS6" i="24"/>
  <c r="CT6" i="24"/>
  <c r="CU6" i="24"/>
  <c r="CV6" i="24"/>
  <c r="CW6" i="24"/>
  <c r="CX6" i="24"/>
  <c r="CY6" i="24"/>
  <c r="CZ6" i="24"/>
  <c r="DA6" i="24"/>
  <c r="DB6" i="24"/>
  <c r="DC6" i="24"/>
  <c r="DD6" i="24"/>
  <c r="DE6" i="24"/>
  <c r="DF6" i="24"/>
  <c r="DG6" i="24"/>
  <c r="DH6" i="24"/>
  <c r="DI6" i="24"/>
  <c r="DJ6" i="24"/>
  <c r="DK6" i="24"/>
  <c r="DL6" i="24"/>
  <c r="DM6" i="24"/>
  <c r="DN6" i="24"/>
  <c r="DO6" i="24"/>
  <c r="DP6" i="24"/>
  <c r="DQ6" i="24"/>
  <c r="DR6" i="24"/>
  <c r="DS6" i="24"/>
  <c r="DT6" i="24"/>
  <c r="DU6" i="24"/>
  <c r="DV6" i="24"/>
  <c r="DW6" i="24"/>
  <c r="DX6" i="24"/>
  <c r="DY6" i="24"/>
  <c r="DZ6" i="24"/>
  <c r="EA6" i="24"/>
  <c r="EB6" i="24"/>
  <c r="EC6" i="24"/>
  <c r="ED6" i="24"/>
  <c r="EE6" i="24"/>
  <c r="EF6" i="24"/>
  <c r="EG6" i="24"/>
  <c r="EH6" i="24"/>
  <c r="EI6" i="24"/>
  <c r="EJ6" i="24"/>
  <c r="EK6" i="24"/>
  <c r="EL6" i="24"/>
  <c r="EM6" i="24"/>
  <c r="EN6" i="24"/>
  <c r="Z6" i="24"/>
  <c r="AA6" i="24"/>
  <c r="AB6" i="24"/>
  <c r="AC6" i="24"/>
  <c r="Y6" i="24"/>
  <c r="Z11" i="24"/>
  <c r="AA11" i="24"/>
  <c r="AB11" i="24"/>
  <c r="AC11" i="24"/>
  <c r="AD11" i="24"/>
  <c r="AE11" i="24"/>
  <c r="AF11" i="24"/>
  <c r="AG11" i="24"/>
  <c r="AH11" i="24"/>
  <c r="AI11" i="24"/>
  <c r="AJ11" i="24"/>
  <c r="AK11" i="24"/>
  <c r="AL11" i="24"/>
  <c r="AM11" i="24"/>
  <c r="AN11" i="24"/>
  <c r="AO11" i="24"/>
  <c r="AP11" i="24"/>
  <c r="AQ11" i="24"/>
  <c r="AR11" i="24"/>
  <c r="AS11" i="24"/>
  <c r="AT11" i="24"/>
  <c r="AU11" i="24"/>
  <c r="AV11" i="24"/>
  <c r="AW11" i="24"/>
  <c r="AX11" i="24"/>
  <c r="AY11" i="24"/>
  <c r="AZ11" i="24"/>
  <c r="BA11" i="24"/>
  <c r="BB11" i="24"/>
  <c r="BC11" i="24"/>
  <c r="BD11" i="24"/>
  <c r="BE11" i="24"/>
  <c r="BF11" i="24"/>
  <c r="BG11" i="24"/>
  <c r="BH11" i="24"/>
  <c r="BI11" i="24"/>
  <c r="BJ11" i="24"/>
  <c r="BK11" i="24"/>
  <c r="BL11" i="24"/>
  <c r="BM11" i="24"/>
  <c r="BN11" i="24"/>
  <c r="BO11" i="24"/>
  <c r="BP11" i="24"/>
  <c r="BQ11" i="24"/>
  <c r="BR11" i="24"/>
  <c r="BS11" i="24"/>
  <c r="BT11" i="24"/>
  <c r="BU11" i="24"/>
  <c r="BV11" i="24"/>
  <c r="BW11" i="24"/>
  <c r="BX11" i="24"/>
  <c r="BY11" i="24"/>
  <c r="BZ11" i="24"/>
  <c r="CA11" i="24"/>
  <c r="CB11" i="24"/>
  <c r="CC11" i="24"/>
  <c r="CD11" i="24"/>
  <c r="CE11" i="24"/>
  <c r="CF11" i="24"/>
  <c r="CG11" i="24"/>
  <c r="CH11" i="24"/>
  <c r="CI11" i="24"/>
  <c r="CJ11" i="24"/>
  <c r="CK11" i="24"/>
  <c r="CL11" i="24"/>
  <c r="CM11" i="24"/>
  <c r="CN11" i="24"/>
  <c r="CO11" i="24"/>
  <c r="CP11" i="24"/>
  <c r="CQ11" i="24"/>
  <c r="CR11" i="24"/>
  <c r="CS11" i="24"/>
  <c r="CT11" i="24"/>
  <c r="CU11" i="24"/>
  <c r="CV11" i="24"/>
  <c r="CW11" i="24"/>
  <c r="CX11" i="24"/>
  <c r="CY11" i="24"/>
  <c r="CZ11" i="24"/>
  <c r="DA11" i="24"/>
  <c r="DB11" i="24"/>
  <c r="DC11" i="24"/>
  <c r="DD11" i="24"/>
  <c r="DE11" i="24"/>
  <c r="DF11" i="24"/>
  <c r="DG11" i="24"/>
  <c r="DH11" i="24"/>
  <c r="DI11" i="24"/>
  <c r="DJ11" i="24"/>
  <c r="DK11" i="24"/>
  <c r="DL11" i="24"/>
  <c r="DM11" i="24"/>
  <c r="DN11" i="24"/>
  <c r="DO11" i="24"/>
  <c r="DP11" i="24"/>
  <c r="DQ11" i="24"/>
  <c r="DR11" i="24"/>
  <c r="DS11" i="24"/>
  <c r="DT11" i="24"/>
  <c r="DU11" i="24"/>
  <c r="DV11" i="24"/>
  <c r="DW11" i="24"/>
  <c r="DX11" i="24"/>
  <c r="DY11" i="24"/>
  <c r="DZ11" i="24"/>
  <c r="EA11" i="24"/>
  <c r="EB11" i="24"/>
  <c r="EC11" i="24"/>
  <c r="ED11" i="24"/>
  <c r="EE11" i="24"/>
  <c r="EF11" i="24"/>
  <c r="EG11" i="24"/>
  <c r="EH11" i="24"/>
  <c r="EI11" i="24"/>
  <c r="EJ11" i="24"/>
  <c r="EK11" i="24"/>
  <c r="EL11" i="24"/>
  <c r="EM11" i="24"/>
  <c r="EN11" i="24"/>
  <c r="Y11" i="24"/>
  <c r="Z10" i="24"/>
  <c r="AA10" i="24"/>
  <c r="AB10" i="24"/>
  <c r="AC10" i="24"/>
  <c r="AD10" i="24"/>
  <c r="AE10" i="24"/>
  <c r="AF10" i="24"/>
  <c r="AG10" i="24"/>
  <c r="AH10" i="24"/>
  <c r="AI10" i="24"/>
  <c r="AJ10" i="24"/>
  <c r="AK10" i="24"/>
  <c r="AL10" i="24"/>
  <c r="AM10" i="24"/>
  <c r="AN10" i="24"/>
  <c r="AO10" i="24"/>
  <c r="AP10" i="24"/>
  <c r="AQ10" i="24"/>
  <c r="AR10" i="24"/>
  <c r="AS10" i="24"/>
  <c r="AT10" i="24"/>
  <c r="AU10" i="24"/>
  <c r="AV10" i="24"/>
  <c r="AW10" i="24"/>
  <c r="AX10" i="24"/>
  <c r="AY10" i="24"/>
  <c r="AZ10" i="24"/>
  <c r="BA10" i="24"/>
  <c r="BB10" i="24"/>
  <c r="BC10" i="24"/>
  <c r="BD10" i="24"/>
  <c r="BE10" i="24"/>
  <c r="BF10" i="24"/>
  <c r="BG10" i="24"/>
  <c r="BH10" i="24"/>
  <c r="BI10" i="24"/>
  <c r="BJ10" i="24"/>
  <c r="BK10" i="24"/>
  <c r="BL10" i="24"/>
  <c r="BM10" i="24"/>
  <c r="BN10" i="24"/>
  <c r="BO10" i="24"/>
  <c r="BP10" i="24"/>
  <c r="BQ10" i="24"/>
  <c r="BR10" i="24"/>
  <c r="BS10" i="24"/>
  <c r="BT10" i="24"/>
  <c r="BU10" i="24"/>
  <c r="BV10" i="24"/>
  <c r="BW10" i="24"/>
  <c r="BX10" i="24"/>
  <c r="BY10" i="24"/>
  <c r="BZ10" i="24"/>
  <c r="CA10" i="24"/>
  <c r="CB10" i="24"/>
  <c r="CC10" i="24"/>
  <c r="CD10" i="24"/>
  <c r="CE10" i="24"/>
  <c r="CF10" i="24"/>
  <c r="CG10" i="24"/>
  <c r="CH10" i="24"/>
  <c r="CI10" i="24"/>
  <c r="CJ10" i="24"/>
  <c r="CK10" i="24"/>
  <c r="CL10" i="24"/>
  <c r="CM10" i="24"/>
  <c r="CN10" i="24"/>
  <c r="CO10" i="24"/>
  <c r="CP10" i="24"/>
  <c r="CQ10" i="24"/>
  <c r="CR10" i="24"/>
  <c r="CS10" i="24"/>
  <c r="CT10" i="24"/>
  <c r="CU10" i="24"/>
  <c r="CV10" i="24"/>
  <c r="CW10" i="24"/>
  <c r="CX10" i="24"/>
  <c r="CY10" i="24"/>
  <c r="CZ10" i="24"/>
  <c r="DA10" i="24"/>
  <c r="DB10" i="24"/>
  <c r="DC10" i="24"/>
  <c r="DD10" i="24"/>
  <c r="DE10" i="24"/>
  <c r="DF10" i="24"/>
  <c r="DG10" i="24"/>
  <c r="DH10" i="24"/>
  <c r="DI10" i="24"/>
  <c r="DJ10" i="24"/>
  <c r="DK10" i="24"/>
  <c r="DL10" i="24"/>
  <c r="DM10" i="24"/>
  <c r="DN10" i="24"/>
  <c r="DO10" i="24"/>
  <c r="DP10" i="24"/>
  <c r="DQ10" i="24"/>
  <c r="DR10" i="24"/>
  <c r="DS10" i="24"/>
  <c r="DT10" i="24"/>
  <c r="DU10" i="24"/>
  <c r="DV10" i="24"/>
  <c r="DW10" i="24"/>
  <c r="DX10" i="24"/>
  <c r="DY10" i="24"/>
  <c r="DZ10" i="24"/>
  <c r="EA10" i="24"/>
  <c r="EB10" i="24"/>
  <c r="EC10" i="24"/>
  <c r="ED10" i="24"/>
  <c r="EE10" i="24"/>
  <c r="EF10" i="24"/>
  <c r="EG10" i="24"/>
  <c r="EH10" i="24"/>
  <c r="EI10" i="24"/>
  <c r="EJ10" i="24"/>
  <c r="EK10" i="24"/>
  <c r="EL10" i="24"/>
  <c r="EM10" i="24"/>
  <c r="EN10" i="24"/>
  <c r="Y10" i="24"/>
  <c r="Z9" i="24"/>
  <c r="AA9" i="24"/>
  <c r="AB9" i="24"/>
  <c r="AC9" i="24"/>
  <c r="AD9" i="24"/>
  <c r="AE9" i="24"/>
  <c r="AF9" i="24"/>
  <c r="AG9" i="24"/>
  <c r="AH9" i="24"/>
  <c r="AI9" i="24"/>
  <c r="AJ9" i="24"/>
  <c r="AK9" i="24"/>
  <c r="AL9" i="24"/>
  <c r="AM9" i="24"/>
  <c r="AN9" i="24"/>
  <c r="AO9" i="24"/>
  <c r="AP9" i="24"/>
  <c r="AQ9" i="24"/>
  <c r="AR9" i="24"/>
  <c r="AS9" i="24"/>
  <c r="AT9" i="24"/>
  <c r="AU9" i="24"/>
  <c r="AV9" i="24"/>
  <c r="AW9" i="24"/>
  <c r="AX9" i="24"/>
  <c r="AY9" i="24"/>
  <c r="AZ9" i="24"/>
  <c r="BA9" i="24"/>
  <c r="BB9" i="24"/>
  <c r="BC9" i="24"/>
  <c r="BD9" i="24"/>
  <c r="BE9" i="24"/>
  <c r="BF9" i="24"/>
  <c r="BG9" i="24"/>
  <c r="BH9" i="24"/>
  <c r="BI9" i="24"/>
  <c r="BJ9" i="24"/>
  <c r="BK9" i="24"/>
  <c r="BL9" i="24"/>
  <c r="BM9" i="24"/>
  <c r="BN9" i="24"/>
  <c r="BO9" i="24"/>
  <c r="BP9" i="24"/>
  <c r="BQ9" i="24"/>
  <c r="BR9" i="24"/>
  <c r="BS9" i="24"/>
  <c r="BT9" i="24"/>
  <c r="BU9" i="24"/>
  <c r="BV9" i="24"/>
  <c r="BW9" i="24"/>
  <c r="BX9" i="24"/>
  <c r="BY9" i="24"/>
  <c r="BZ9" i="24"/>
  <c r="CA9" i="24"/>
  <c r="CB9" i="24"/>
  <c r="CC9" i="24"/>
  <c r="CD9" i="24"/>
  <c r="CE9" i="24"/>
  <c r="CF9" i="24"/>
  <c r="CG9" i="24"/>
  <c r="CH9" i="24"/>
  <c r="CI9" i="24"/>
  <c r="CJ9" i="24"/>
  <c r="CK9" i="24"/>
  <c r="CL9" i="24"/>
  <c r="CM9" i="24"/>
  <c r="CN9" i="24"/>
  <c r="CO9" i="24"/>
  <c r="CP9" i="24"/>
  <c r="CQ9" i="24"/>
  <c r="CR9" i="24"/>
  <c r="CS9" i="24"/>
  <c r="CT9" i="24"/>
  <c r="CU9" i="24"/>
  <c r="CV9" i="24"/>
  <c r="CW9" i="24"/>
  <c r="CX9" i="24"/>
  <c r="CY9" i="24"/>
  <c r="CZ9" i="24"/>
  <c r="DA9" i="24"/>
  <c r="DB9" i="24"/>
  <c r="DC9" i="24"/>
  <c r="DD9" i="24"/>
  <c r="DE9" i="24"/>
  <c r="DF9" i="24"/>
  <c r="DG9" i="24"/>
  <c r="DH9" i="24"/>
  <c r="DI9" i="24"/>
  <c r="DJ9" i="24"/>
  <c r="DK9" i="24"/>
  <c r="DL9" i="24"/>
  <c r="DM9" i="24"/>
  <c r="DN9" i="24"/>
  <c r="DO9" i="24"/>
  <c r="DP9" i="24"/>
  <c r="DQ9" i="24"/>
  <c r="DR9" i="24"/>
  <c r="DS9" i="24"/>
  <c r="DT9" i="24"/>
  <c r="DU9" i="24"/>
  <c r="DV9" i="24"/>
  <c r="DW9" i="24"/>
  <c r="DX9" i="24"/>
  <c r="DY9" i="24"/>
  <c r="DZ9" i="24"/>
  <c r="EA9" i="24"/>
  <c r="EB9" i="24"/>
  <c r="EC9" i="24"/>
  <c r="ED9" i="24"/>
  <c r="EE9" i="24"/>
  <c r="EF9" i="24"/>
  <c r="EG9" i="24"/>
  <c r="EH9" i="24"/>
  <c r="EI9" i="24"/>
  <c r="EJ9" i="24"/>
  <c r="EK9" i="24"/>
  <c r="EL9" i="24"/>
  <c r="EM9" i="24"/>
  <c r="EN9" i="24"/>
  <c r="Y9" i="24"/>
  <c r="C20" i="213"/>
  <c r="D20" i="213"/>
  <c r="E20" i="213"/>
  <c r="F20" i="213"/>
  <c r="G20" i="213"/>
  <c r="H20" i="213"/>
  <c r="I20" i="213"/>
  <c r="J20" i="213"/>
  <c r="B20" i="213"/>
  <c r="C21" i="213"/>
  <c r="D21" i="213"/>
  <c r="E21" i="213"/>
  <c r="F21" i="213"/>
  <c r="G21" i="213"/>
  <c r="H21" i="213"/>
  <c r="I21" i="213"/>
  <c r="J21" i="213"/>
  <c r="B21" i="213"/>
  <c r="K23" i="213"/>
  <c r="E288" i="143"/>
  <c r="E287" i="143"/>
  <c r="E286" i="143"/>
  <c r="E285" i="143"/>
  <c r="E284" i="143"/>
  <c r="E283" i="143"/>
  <c r="E282" i="143"/>
  <c r="E215" i="143"/>
  <c r="E214" i="143"/>
  <c r="E213" i="143"/>
  <c r="E212" i="143"/>
  <c r="E211" i="143"/>
  <c r="E210" i="143"/>
  <c r="E209" i="143"/>
  <c r="E142" i="143"/>
  <c r="E141" i="143"/>
  <c r="E140" i="143"/>
  <c r="E139" i="143"/>
  <c r="E138" i="143"/>
  <c r="E137" i="143"/>
  <c r="E136" i="143"/>
  <c r="E64" i="143"/>
  <c r="E65" i="143"/>
  <c r="E66" i="143"/>
  <c r="E67" i="143"/>
  <c r="E68" i="143"/>
  <c r="E69" i="143"/>
  <c r="E63" i="143"/>
  <c r="E277" i="143"/>
  <c r="E276" i="143"/>
  <c r="E275" i="143"/>
  <c r="E274" i="143"/>
  <c r="E273" i="143"/>
  <c r="E272" i="143"/>
  <c r="E271" i="143"/>
  <c r="E204" i="143"/>
  <c r="E203" i="143"/>
  <c r="E202" i="143"/>
  <c r="E201" i="143"/>
  <c r="E200" i="143"/>
  <c r="E199" i="143"/>
  <c r="E198" i="143"/>
  <c r="E131" i="143"/>
  <c r="E130" i="143"/>
  <c r="E129" i="143"/>
  <c r="E128" i="143"/>
  <c r="E127" i="143"/>
  <c r="E126" i="143"/>
  <c r="E125" i="143"/>
  <c r="E58" i="143"/>
  <c r="E57" i="143"/>
  <c r="E56" i="143"/>
  <c r="E55" i="143"/>
  <c r="E54" i="143"/>
  <c r="E53" i="143"/>
  <c r="E52" i="143"/>
  <c r="E390" i="143"/>
  <c r="E389" i="143"/>
  <c r="E388" i="143"/>
  <c r="E387" i="143"/>
  <c r="E386" i="143"/>
  <c r="E385" i="143"/>
  <c r="E384" i="143"/>
  <c r="E383" i="143"/>
  <c r="E382" i="143"/>
  <c r="E381" i="143"/>
  <c r="E380" i="143"/>
  <c r="E379" i="143"/>
  <c r="E378" i="143"/>
  <c r="E339" i="143"/>
  <c r="E338" i="143"/>
  <c r="E337" i="143"/>
  <c r="E336" i="143"/>
  <c r="E335" i="143"/>
  <c r="E334" i="143"/>
  <c r="E333" i="143"/>
  <c r="E332" i="143"/>
  <c r="E331" i="143"/>
  <c r="E330" i="143"/>
  <c r="E329" i="143"/>
  <c r="E328" i="143"/>
  <c r="E327" i="143"/>
  <c r="E266" i="143"/>
  <c r="E265" i="143"/>
  <c r="E264" i="143"/>
  <c r="E263" i="143"/>
  <c r="E262" i="143"/>
  <c r="E261" i="143"/>
  <c r="E260" i="143"/>
  <c r="E259" i="143"/>
  <c r="E258" i="143"/>
  <c r="E257" i="143"/>
  <c r="E256" i="143"/>
  <c r="E255" i="143"/>
  <c r="E254" i="143"/>
  <c r="E193" i="143"/>
  <c r="E192" i="143"/>
  <c r="E191" i="143"/>
  <c r="E190" i="143"/>
  <c r="E189" i="143"/>
  <c r="E188" i="143"/>
  <c r="E187" i="143"/>
  <c r="E186" i="143"/>
  <c r="E185" i="143"/>
  <c r="E184" i="143"/>
  <c r="E183" i="143"/>
  <c r="E182" i="143"/>
  <c r="E181" i="143"/>
  <c r="E120" i="143"/>
  <c r="E119" i="143"/>
  <c r="E118" i="143"/>
  <c r="E117" i="143"/>
  <c r="E116" i="143"/>
  <c r="E115" i="143"/>
  <c r="E114" i="143"/>
  <c r="E113" i="143"/>
  <c r="E112" i="143"/>
  <c r="E111" i="143"/>
  <c r="E110" i="143"/>
  <c r="E109" i="143"/>
  <c r="E108" i="143"/>
  <c r="E47" i="143"/>
  <c r="E46" i="143"/>
  <c r="E45" i="143"/>
  <c r="E44" i="143"/>
  <c r="E43" i="143"/>
  <c r="E42" i="143"/>
  <c r="E41" i="143"/>
  <c r="E40" i="143"/>
  <c r="E39" i="143"/>
  <c r="E38" i="143"/>
  <c r="E37" i="143"/>
  <c r="E36" i="143"/>
  <c r="E35" i="143"/>
  <c r="E367" i="143"/>
  <c r="E366" i="143"/>
  <c r="E365" i="143"/>
  <c r="E364" i="143"/>
  <c r="E363" i="143"/>
  <c r="E362" i="143"/>
  <c r="E361" i="143"/>
  <c r="E360" i="143"/>
  <c r="E359" i="143"/>
  <c r="E358" i="143"/>
  <c r="E357" i="143"/>
  <c r="E356" i="143"/>
  <c r="E355" i="143"/>
  <c r="E354" i="143"/>
  <c r="E353" i="143"/>
  <c r="E352" i="143"/>
  <c r="E351" i="143"/>
  <c r="E316" i="143"/>
  <c r="E315" i="143"/>
  <c r="E314" i="143"/>
  <c r="E313" i="143"/>
  <c r="E312" i="143"/>
  <c r="E311" i="143"/>
  <c r="E310" i="143"/>
  <c r="E309" i="143"/>
  <c r="E308" i="143"/>
  <c r="E307" i="143"/>
  <c r="E306" i="143"/>
  <c r="E305" i="143"/>
  <c r="E304" i="143"/>
  <c r="E303" i="143"/>
  <c r="E302" i="143"/>
  <c r="E301" i="143"/>
  <c r="E300" i="143"/>
  <c r="E243" i="143"/>
  <c r="E242" i="143"/>
  <c r="E241" i="143"/>
  <c r="E240" i="143"/>
  <c r="E239" i="143"/>
  <c r="E238" i="143"/>
  <c r="E237" i="143"/>
  <c r="E236" i="143"/>
  <c r="E235" i="143"/>
  <c r="E234" i="143"/>
  <c r="E233" i="143"/>
  <c r="E232" i="143"/>
  <c r="E231" i="143"/>
  <c r="E230" i="143"/>
  <c r="E229" i="143"/>
  <c r="E228" i="143"/>
  <c r="E227" i="143"/>
  <c r="E170" i="143"/>
  <c r="E169" i="143"/>
  <c r="E168" i="143"/>
  <c r="E167" i="143"/>
  <c r="E166" i="143"/>
  <c r="E165" i="143"/>
  <c r="E164" i="143"/>
  <c r="E163" i="143"/>
  <c r="E162" i="143"/>
  <c r="E161" i="143"/>
  <c r="E160" i="143"/>
  <c r="E159" i="143"/>
  <c r="E158" i="143"/>
  <c r="E157" i="143"/>
  <c r="E156" i="143"/>
  <c r="E155" i="143"/>
  <c r="E154" i="143"/>
  <c r="E97" i="143"/>
  <c r="E96" i="143"/>
  <c r="E95" i="143"/>
  <c r="E94" i="143"/>
  <c r="E93" i="143"/>
  <c r="E92" i="143"/>
  <c r="E91" i="143"/>
  <c r="E90" i="143"/>
  <c r="E89" i="143"/>
  <c r="E88" i="143"/>
  <c r="E87" i="143"/>
  <c r="E86" i="143"/>
  <c r="E85" i="143"/>
  <c r="E84" i="143"/>
  <c r="E83" i="143"/>
  <c r="E82" i="143"/>
  <c r="E81" i="143"/>
  <c r="E24" i="143"/>
  <c r="E23" i="143"/>
  <c r="E22" i="143"/>
  <c r="E21" i="143"/>
  <c r="E20" i="143"/>
  <c r="E19" i="143"/>
  <c r="E18" i="143"/>
  <c r="E17" i="143"/>
  <c r="E16" i="143"/>
  <c r="E15" i="143"/>
  <c r="E14" i="143"/>
  <c r="E13" i="143"/>
  <c r="E12" i="143"/>
  <c r="E11" i="143"/>
  <c r="E10" i="143"/>
  <c r="E9" i="143"/>
  <c r="E8" i="143"/>
  <c r="K22" i="213"/>
  <c r="K24" i="213"/>
  <c r="P10" i="213"/>
  <c r="J101" i="24"/>
  <c r="D53" i="24"/>
  <c r="J53" i="24"/>
  <c r="F25" i="22"/>
  <c r="I53" i="24"/>
  <c r="E98" i="24"/>
  <c r="H48" i="24"/>
  <c r="C55" i="24"/>
  <c r="G49" i="24"/>
  <c r="C53" i="24"/>
  <c r="J56" i="24"/>
  <c r="G101" i="24"/>
  <c r="K93" i="24"/>
  <c r="J93" i="24"/>
  <c r="F94" i="24"/>
  <c r="I56" i="24"/>
  <c r="K55" i="24"/>
  <c r="I101" i="24"/>
  <c r="I99" i="24"/>
  <c r="D97" i="24"/>
  <c r="F97" i="24"/>
  <c r="F93" i="24"/>
  <c r="K96" i="24"/>
  <c r="B97" i="24"/>
  <c r="K101" i="24"/>
  <c r="G95" i="24"/>
  <c r="B51" i="24"/>
  <c r="B93" i="24"/>
  <c r="D52" i="24"/>
  <c r="H50" i="24"/>
  <c r="J48" i="24"/>
  <c r="E51" i="24"/>
  <c r="J98" i="24"/>
  <c r="K52" i="24"/>
  <c r="A2" i="143"/>
  <c r="H101" i="24"/>
  <c r="K100" i="24"/>
  <c r="F96" i="24"/>
  <c r="J51" i="24"/>
  <c r="B100" i="24"/>
  <c r="J95" i="24"/>
  <c r="C96" i="24"/>
  <c r="B54" i="24"/>
  <c r="K48" i="24"/>
  <c r="E99" i="24"/>
  <c r="K53" i="24"/>
  <c r="F48" i="24"/>
  <c r="F99" i="24"/>
  <c r="K50" i="24"/>
  <c r="B52" i="24"/>
  <c r="I52" i="24"/>
  <c r="B98" i="24"/>
  <c r="H49" i="24"/>
  <c r="K95" i="24"/>
  <c r="J99" i="24"/>
  <c r="K99" i="24"/>
  <c r="H56" i="24"/>
  <c r="D54" i="24"/>
  <c r="G100" i="24"/>
  <c r="F52" i="24"/>
  <c r="H55" i="24"/>
  <c r="C54" i="24"/>
  <c r="I48" i="24"/>
  <c r="D93" i="24"/>
  <c r="E93" i="24"/>
  <c r="C100" i="24"/>
  <c r="C52" i="24"/>
  <c r="G6" i="24"/>
  <c r="J54" i="24"/>
  <c r="H95" i="24"/>
  <c r="H54" i="24"/>
  <c r="H52" i="24"/>
  <c r="F54" i="24"/>
  <c r="Q4" i="213"/>
  <c r="D48" i="24"/>
  <c r="D95" i="24"/>
  <c r="H97" i="24"/>
  <c r="J49" i="24"/>
  <c r="J100" i="24"/>
  <c r="E95" i="24"/>
  <c r="I55" i="24"/>
  <c r="B96" i="24"/>
  <c r="G94" i="24"/>
  <c r="I100" i="24"/>
  <c r="H93" i="24"/>
  <c r="C99" i="24"/>
  <c r="C51" i="24"/>
  <c r="I50" i="24"/>
  <c r="D94" i="24"/>
  <c r="B50" i="24"/>
  <c r="C48" i="24"/>
  <c r="F95" i="24"/>
  <c r="D56" i="24"/>
  <c r="D98" i="24"/>
  <c r="I54" i="24"/>
  <c r="H53" i="24"/>
  <c r="E48" i="24"/>
  <c r="B55" i="24"/>
  <c r="I94" i="24"/>
  <c r="E52" i="24"/>
  <c r="I49" i="24"/>
  <c r="G52" i="24"/>
  <c r="E100" i="24"/>
  <c r="G53" i="24"/>
  <c r="E101" i="24"/>
  <c r="C93" i="24"/>
  <c r="H100" i="24"/>
  <c r="E54" i="24"/>
  <c r="G51" i="24"/>
  <c r="C49" i="24"/>
  <c r="E97" i="24"/>
  <c r="C50" i="24"/>
  <c r="H94" i="24"/>
  <c r="F98" i="24"/>
  <c r="G2" i="213"/>
  <c r="D50" i="24"/>
  <c r="J55" i="24"/>
  <c r="G99" i="24"/>
  <c r="K94" i="24"/>
  <c r="E55" i="24"/>
  <c r="B95" i="24"/>
  <c r="I93" i="24"/>
  <c r="E49" i="24"/>
  <c r="G98" i="24"/>
  <c r="H96" i="24"/>
  <c r="H98" i="24"/>
  <c r="G55" i="24"/>
  <c r="G97" i="24"/>
  <c r="F53" i="24"/>
  <c r="K49" i="24"/>
  <c r="B53" i="24"/>
  <c r="E50" i="24"/>
  <c r="J52" i="24"/>
  <c r="G56" i="24"/>
  <c r="D101" i="24"/>
  <c r="D96" i="24"/>
  <c r="G96" i="24"/>
  <c r="G54" i="24"/>
  <c r="K97" i="24"/>
  <c r="E94" i="24"/>
  <c r="I97" i="24"/>
  <c r="D51" i="24"/>
  <c r="B99" i="24"/>
  <c r="E53" i="24"/>
  <c r="G48" i="24"/>
  <c r="G50" i="24"/>
  <c r="B101" i="24"/>
  <c r="F50" i="24"/>
  <c r="F101" i="24"/>
  <c r="J96" i="24"/>
  <c r="F100" i="24"/>
  <c r="C101" i="24"/>
  <c r="J50" i="24"/>
  <c r="K98" i="24"/>
  <c r="B28" i="24"/>
  <c r="D99" i="24"/>
  <c r="I51" i="24"/>
  <c r="D49" i="24"/>
  <c r="B94" i="24"/>
  <c r="F49" i="24"/>
  <c r="K51" i="24"/>
  <c r="F55" i="24"/>
  <c r="B49" i="24"/>
  <c r="K56" i="24"/>
  <c r="C95" i="24"/>
  <c r="H51" i="24"/>
  <c r="J94" i="24"/>
  <c r="D100" i="24"/>
  <c r="F51" i="24"/>
  <c r="G93" i="24"/>
  <c r="J97" i="24"/>
  <c r="I96" i="24"/>
  <c r="C98" i="24"/>
  <c r="K54" i="24"/>
  <c r="I95" i="24"/>
  <c r="E96" i="24"/>
  <c r="C97" i="24"/>
  <c r="I98" i="24"/>
  <c r="C94" i="24"/>
  <c r="H99" i="24"/>
  <c r="D55" i="24"/>
  <c r="L53" i="24" l="1"/>
  <c r="L49" i="24"/>
  <c r="L52" i="24"/>
  <c r="L50" i="24"/>
  <c r="L51" i="24"/>
  <c r="L54" i="24"/>
  <c r="L55" i="24"/>
  <c r="L98" i="24"/>
  <c r="L94" i="24"/>
  <c r="L97" i="24"/>
  <c r="L95" i="24"/>
  <c r="L96" i="24"/>
  <c r="L99" i="24"/>
  <c r="L100" i="24"/>
  <c r="I71" i="24"/>
  <c r="I16" i="24"/>
  <c r="J71" i="24"/>
  <c r="G20" i="24"/>
  <c r="K87" i="24"/>
  <c r="F20" i="24"/>
  <c r="B73" i="24"/>
  <c r="G39" i="24"/>
  <c r="G72" i="24"/>
  <c r="E82" i="24"/>
  <c r="B16" i="24"/>
  <c r="B19" i="24"/>
  <c r="G84" i="24"/>
  <c r="G21" i="24"/>
  <c r="D17" i="24"/>
  <c r="D71" i="24"/>
  <c r="B18" i="24"/>
  <c r="K37" i="24"/>
  <c r="H84" i="24"/>
  <c r="H76" i="24"/>
  <c r="I27" i="24"/>
  <c r="K85" i="24"/>
  <c r="K82" i="24"/>
  <c r="H82" i="24"/>
  <c r="K75" i="24"/>
  <c r="E73" i="24"/>
  <c r="J17" i="24"/>
  <c r="K32" i="24"/>
  <c r="J76" i="24"/>
  <c r="I32" i="24"/>
  <c r="F56" i="24"/>
  <c r="B21" i="24"/>
  <c r="H39" i="24"/>
  <c r="H87" i="24"/>
  <c r="E75" i="24"/>
  <c r="I85" i="24"/>
  <c r="E72" i="24"/>
  <c r="B48" i="24"/>
  <c r="H27" i="24"/>
  <c r="K30" i="24"/>
  <c r="J21" i="24"/>
  <c r="E87" i="24"/>
  <c r="F76" i="24"/>
  <c r="E19" i="24"/>
  <c r="H18" i="24"/>
  <c r="G71" i="24"/>
  <c r="D21" i="24"/>
  <c r="H38" i="24"/>
  <c r="J18" i="24"/>
  <c r="K27" i="24"/>
  <c r="G40" i="24"/>
  <c r="H31" i="24"/>
  <c r="B20" i="24"/>
  <c r="J16" i="24"/>
  <c r="C85" i="24"/>
  <c r="K83" i="24"/>
  <c r="C84" i="24"/>
  <c r="J75" i="24"/>
  <c r="D73" i="24"/>
  <c r="I18" i="24"/>
  <c r="E20" i="24"/>
  <c r="I21" i="24"/>
  <c r="E83" i="24"/>
  <c r="H28" i="24"/>
  <c r="K73" i="24"/>
  <c r="J74" i="24"/>
  <c r="G74" i="24"/>
  <c r="B74" i="24"/>
  <c r="G75" i="24"/>
  <c r="G16" i="24"/>
  <c r="J82" i="24"/>
  <c r="F19" i="24"/>
  <c r="G32" i="24"/>
  <c r="J86" i="24"/>
  <c r="G29" i="24"/>
  <c r="B72" i="24"/>
  <c r="H73" i="24"/>
  <c r="H75" i="24"/>
  <c r="K40" i="24"/>
  <c r="J39" i="24"/>
  <c r="I31" i="24"/>
  <c r="C21" i="24"/>
  <c r="I29" i="24"/>
  <c r="J72" i="24"/>
  <c r="E76" i="24"/>
  <c r="C75" i="24"/>
  <c r="D75" i="24"/>
  <c r="H74" i="24"/>
  <c r="D87" i="24"/>
  <c r="D19" i="24"/>
  <c r="H72" i="24"/>
  <c r="B75" i="24"/>
  <c r="H21" i="24"/>
  <c r="I84" i="24"/>
  <c r="J83" i="24"/>
  <c r="B56" i="24"/>
  <c r="G17" i="24"/>
  <c r="G27" i="24"/>
  <c r="G73" i="24"/>
  <c r="C86" i="24"/>
  <c r="H29" i="24"/>
  <c r="C56" i="24"/>
  <c r="C71" i="24"/>
  <c r="G41" i="24"/>
  <c r="J40" i="24"/>
  <c r="K42" i="24"/>
  <c r="H86" i="24"/>
  <c r="B83" i="24"/>
  <c r="G38" i="24"/>
  <c r="G37" i="24"/>
  <c r="F73" i="24"/>
  <c r="F82" i="24"/>
  <c r="J38" i="24"/>
  <c r="I17" i="24"/>
  <c r="I83" i="24"/>
  <c r="J84" i="24"/>
  <c r="F75" i="24"/>
  <c r="C83" i="24"/>
  <c r="H40" i="24"/>
  <c r="J32" i="24"/>
  <c r="E74" i="24"/>
  <c r="D18" i="24"/>
  <c r="C72" i="24"/>
  <c r="K28" i="24"/>
  <c r="J85" i="24"/>
  <c r="J20" i="24"/>
  <c r="C73" i="24"/>
  <c r="B82" i="24"/>
  <c r="K29" i="24"/>
  <c r="J31" i="24"/>
  <c r="I40" i="24"/>
  <c r="G76" i="24"/>
  <c r="K86" i="24"/>
  <c r="C74" i="24"/>
  <c r="J73" i="24"/>
  <c r="H30" i="24"/>
  <c r="J41" i="24"/>
  <c r="D74" i="24"/>
  <c r="I82" i="24"/>
  <c r="H16" i="24"/>
  <c r="I86" i="24"/>
  <c r="F83" i="24"/>
  <c r="E17" i="24"/>
  <c r="I42" i="24"/>
  <c r="B87" i="24"/>
  <c r="F71" i="24"/>
  <c r="K38" i="24"/>
  <c r="J29" i="24"/>
  <c r="F87" i="24"/>
  <c r="C18" i="24"/>
  <c r="C16" i="24"/>
  <c r="C82" i="24"/>
  <c r="J87" i="24"/>
  <c r="J27" i="24"/>
  <c r="E86" i="24"/>
  <c r="K39" i="24"/>
  <c r="I75" i="24"/>
  <c r="H37" i="24"/>
  <c r="D86" i="24"/>
  <c r="D84" i="24"/>
  <c r="B86" i="24"/>
  <c r="B76" i="24"/>
  <c r="K71" i="24"/>
  <c r="I41" i="24"/>
  <c r="G85" i="24"/>
  <c r="D16" i="24"/>
  <c r="I72" i="24"/>
  <c r="G86" i="24"/>
  <c r="G87" i="24"/>
  <c r="F21" i="24"/>
  <c r="I38" i="24"/>
  <c r="K74" i="24"/>
  <c r="I19" i="24"/>
  <c r="I37" i="24"/>
  <c r="C76" i="24"/>
  <c r="G19" i="24"/>
  <c r="G83" i="24"/>
  <c r="F85" i="24"/>
  <c r="B71" i="24"/>
  <c r="G31" i="24"/>
  <c r="I30" i="24"/>
  <c r="I76" i="24"/>
  <c r="D20" i="24"/>
  <c r="D82" i="24"/>
  <c r="E56" i="24"/>
  <c r="K41" i="24"/>
  <c r="I28" i="24"/>
  <c r="H42" i="24"/>
  <c r="C20" i="24"/>
  <c r="E85" i="24"/>
  <c r="H17" i="24"/>
  <c r="E21" i="24"/>
  <c r="K31" i="24"/>
  <c r="H41" i="24"/>
  <c r="E71" i="24"/>
  <c r="H32" i="24"/>
  <c r="C87" i="24"/>
  <c r="C17" i="24"/>
  <c r="C19" i="24"/>
  <c r="J42" i="24"/>
  <c r="E16" i="24"/>
  <c r="B17" i="24"/>
  <c r="G42" i="24"/>
  <c r="H20" i="24"/>
  <c r="F72" i="24"/>
  <c r="H85" i="24"/>
  <c r="K84" i="24"/>
  <c r="B85" i="24"/>
  <c r="G30" i="24"/>
  <c r="H71" i="24"/>
  <c r="I74" i="24"/>
  <c r="I87" i="24"/>
  <c r="H19" i="24"/>
  <c r="H83" i="24"/>
  <c r="G18" i="24"/>
  <c r="K76" i="24"/>
  <c r="I39" i="24"/>
  <c r="F84" i="24"/>
  <c r="G28" i="24"/>
  <c r="I73" i="24"/>
  <c r="D76" i="24"/>
  <c r="J37" i="24"/>
  <c r="D85" i="24"/>
  <c r="K72" i="24"/>
  <c r="F86" i="24"/>
  <c r="F74" i="24"/>
  <c r="D83" i="24"/>
  <c r="E84" i="24"/>
  <c r="B84" i="24"/>
  <c r="I20" i="24"/>
  <c r="G82" i="24"/>
  <c r="J28" i="24"/>
  <c r="J30" i="24"/>
  <c r="D72" i="24"/>
  <c r="L56" i="24" l="1"/>
  <c r="L101" i="24"/>
  <c r="Q6" i="213"/>
  <c r="E25" i="143"/>
  <c r="Q5" i="213"/>
  <c r="K77" i="24"/>
  <c r="K78" i="24" s="1"/>
  <c r="J77" i="24"/>
  <c r="J78" i="24" s="1"/>
  <c r="I77" i="24"/>
  <c r="I78" i="24" s="1"/>
  <c r="H77" i="24"/>
  <c r="H78" i="24" s="1"/>
  <c r="G77" i="24"/>
  <c r="G78" i="24" s="1"/>
  <c r="F77" i="24"/>
  <c r="E77" i="24"/>
  <c r="D77" i="24"/>
  <c r="C77" i="24"/>
  <c r="B77" i="24"/>
  <c r="G22" i="24"/>
  <c r="H22" i="24"/>
  <c r="I22" i="24"/>
  <c r="J22" i="24"/>
  <c r="K19" i="24"/>
  <c r="K19" i="213"/>
  <c r="E18" i="24"/>
  <c r="K88" i="24" l="1"/>
  <c r="K89" i="24" s="1"/>
  <c r="G88" i="24"/>
  <c r="G89" i="24" s="1"/>
  <c r="I88" i="24"/>
  <c r="I89" i="24" s="1"/>
  <c r="C88" i="24"/>
  <c r="D88" i="24"/>
  <c r="E88" i="24"/>
  <c r="F88" i="24"/>
  <c r="H88" i="24"/>
  <c r="H89" i="24" s="1"/>
  <c r="J88" i="24"/>
  <c r="J89" i="24" s="1"/>
  <c r="B88" i="24"/>
  <c r="Q7" i="213"/>
  <c r="K21" i="213"/>
  <c r="F41" i="24"/>
  <c r="F27" i="24"/>
  <c r="F38" i="24"/>
  <c r="D30" i="24"/>
  <c r="F39" i="24"/>
  <c r="C40" i="24"/>
  <c r="F37" i="24"/>
  <c r="C38" i="24"/>
  <c r="C30" i="24"/>
  <c r="F30" i="24"/>
  <c r="E41" i="24"/>
  <c r="C37" i="24"/>
  <c r="E42" i="24"/>
  <c r="D37" i="24"/>
  <c r="F32" i="24"/>
  <c r="C41" i="24"/>
  <c r="D32" i="24"/>
  <c r="E31" i="24"/>
  <c r="D31" i="24"/>
  <c r="F29" i="24"/>
  <c r="D42" i="24"/>
  <c r="C39" i="24"/>
  <c r="E38" i="24"/>
  <c r="F31" i="24"/>
  <c r="D41" i="24"/>
  <c r="F40" i="24"/>
  <c r="E39" i="24"/>
  <c r="E30" i="24"/>
  <c r="C32" i="24"/>
  <c r="C42" i="24"/>
  <c r="C27" i="24"/>
  <c r="D40" i="24"/>
  <c r="D38" i="24"/>
  <c r="D39" i="24"/>
  <c r="E32" i="24"/>
  <c r="C31" i="24"/>
  <c r="E40" i="24"/>
  <c r="E37" i="24"/>
  <c r="D27" i="24"/>
  <c r="E27" i="24"/>
  <c r="F42" i="24"/>
  <c r="Q17" i="213" l="1"/>
  <c r="Q11" i="213" s="1"/>
  <c r="Q43" i="213"/>
  <c r="U13" i="213" s="1"/>
  <c r="Q18" i="213"/>
  <c r="Q12" i="213" s="1"/>
  <c r="Q26" i="213"/>
  <c r="R14" i="213" s="1"/>
  <c r="Q32" i="213"/>
  <c r="S14" i="213" s="1"/>
  <c r="Q38" i="213"/>
  <c r="T14" i="213" s="1"/>
  <c r="Q44" i="213"/>
  <c r="U14" i="213" s="1"/>
  <c r="Q45" i="213"/>
  <c r="V11" i="213" s="1"/>
  <c r="Q37" i="213"/>
  <c r="T13" i="213" s="1"/>
  <c r="Q19" i="213"/>
  <c r="Q13" i="213" s="1"/>
  <c r="Q20" i="213"/>
  <c r="Q14" i="213" s="1"/>
  <c r="Q27" i="213"/>
  <c r="R15" i="213" s="1"/>
  <c r="Q33" i="213"/>
  <c r="S15" i="213" s="1"/>
  <c r="Q39" i="213"/>
  <c r="T15" i="213" s="1"/>
  <c r="Q46" i="213"/>
  <c r="V12" i="213" s="1"/>
  <c r="Q24" i="213"/>
  <c r="R12" i="213" s="1"/>
  <c r="Q42" i="213"/>
  <c r="U12" i="213" s="1"/>
  <c r="Q25" i="213"/>
  <c r="R13" i="213" s="1"/>
  <c r="Q21" i="213"/>
  <c r="Q15" i="213" s="1"/>
  <c r="Q47" i="213"/>
  <c r="V13" i="213" s="1"/>
  <c r="Q36" i="213"/>
  <c r="T12" i="213" s="1"/>
  <c r="Q31" i="213"/>
  <c r="S13" i="213" s="1"/>
  <c r="Q22" i="213"/>
  <c r="Q16" i="213" s="1"/>
  <c r="Q28" i="213"/>
  <c r="R16" i="213" s="1"/>
  <c r="Q34" i="213"/>
  <c r="S16" i="213" s="1"/>
  <c r="Q40" i="213"/>
  <c r="T16" i="213" s="1"/>
  <c r="Q48" i="213"/>
  <c r="V14" i="213" s="1"/>
  <c r="Q23" i="213"/>
  <c r="R11" i="213" s="1"/>
  <c r="Q29" i="213"/>
  <c r="S11" i="213" s="1"/>
  <c r="Q35" i="213"/>
  <c r="T11" i="213" s="1"/>
  <c r="Q41" i="213"/>
  <c r="U11" i="213" s="1"/>
  <c r="Q30" i="213"/>
  <c r="S12" i="213" s="1"/>
  <c r="K25" i="213"/>
  <c r="L37" i="213"/>
  <c r="K37" i="213"/>
  <c r="J37" i="213"/>
  <c r="I37" i="213"/>
  <c r="H37" i="213"/>
  <c r="F37" i="213"/>
  <c r="E37" i="213"/>
  <c r="D37" i="213"/>
  <c r="B37" i="213"/>
  <c r="L34" i="213"/>
  <c r="K34" i="213"/>
  <c r="I34" i="213"/>
  <c r="H34" i="213"/>
  <c r="G34" i="213"/>
  <c r="F34" i="213"/>
  <c r="E34" i="213"/>
  <c r="B34" i="213"/>
  <c r="H31" i="213"/>
  <c r="K31" i="213"/>
  <c r="B38" i="213"/>
  <c r="B31" i="213" s="1"/>
  <c r="L35" i="213"/>
  <c r="K35" i="213"/>
  <c r="J35" i="213"/>
  <c r="I35" i="213"/>
  <c r="H35" i="213"/>
  <c r="G35" i="213"/>
  <c r="F35" i="213"/>
  <c r="E35" i="213"/>
  <c r="D35" i="213"/>
  <c r="C35" i="213"/>
  <c r="B35" i="213"/>
  <c r="L32" i="213"/>
  <c r="K32" i="213"/>
  <c r="J32" i="213"/>
  <c r="I32" i="213"/>
  <c r="H32" i="213"/>
  <c r="G32" i="213"/>
  <c r="F32" i="213"/>
  <c r="E32" i="213"/>
  <c r="D32" i="213"/>
  <c r="C32" i="213"/>
  <c r="B32" i="213"/>
  <c r="L29" i="213"/>
  <c r="K29" i="213"/>
  <c r="J29" i="213"/>
  <c r="I29" i="213"/>
  <c r="H29" i="213"/>
  <c r="G29" i="213"/>
  <c r="F29" i="213"/>
  <c r="E29" i="213"/>
  <c r="D29" i="213"/>
  <c r="C29" i="213"/>
  <c r="B29" i="213"/>
  <c r="A4" i="213"/>
  <c r="J18" i="213"/>
  <c r="I18" i="213"/>
  <c r="H18" i="213"/>
  <c r="G18" i="213"/>
  <c r="F18" i="213"/>
  <c r="E18" i="213"/>
  <c r="D18" i="213"/>
  <c r="C18" i="213"/>
  <c r="B18" i="213"/>
  <c r="A14" i="213"/>
  <c r="A13" i="213"/>
  <c r="A12" i="213"/>
  <c r="A11" i="213"/>
  <c r="A10" i="213"/>
  <c r="A9" i="213"/>
  <c r="G1" i="213"/>
  <c r="A347" i="143"/>
  <c r="A374" i="143"/>
  <c r="A371" i="143"/>
  <c r="A296" i="143"/>
  <c r="A323" i="143"/>
  <c r="A320" i="143"/>
  <c r="A223" i="143"/>
  <c r="A250" i="143"/>
  <c r="A247" i="143"/>
  <c r="A150" i="143"/>
  <c r="A77" i="143"/>
  <c r="A4" i="143"/>
  <c r="A177" i="143"/>
  <c r="A174" i="143"/>
  <c r="A1" i="143"/>
  <c r="A74" i="143" s="1"/>
  <c r="A147" i="143" s="1"/>
  <c r="A220" i="143" s="1"/>
  <c r="A293" i="143" s="1"/>
  <c r="A344" i="143" s="1"/>
  <c r="A66" i="24"/>
  <c r="H1" i="24"/>
  <c r="H63" i="24" s="1"/>
  <c r="A1" i="24"/>
  <c r="A104" i="143"/>
  <c r="A101" i="143"/>
  <c r="J15" i="24"/>
  <c r="I15" i="24"/>
  <c r="H15" i="24"/>
  <c r="G15" i="24"/>
  <c r="F15" i="24"/>
  <c r="E15" i="24"/>
  <c r="D15" i="24"/>
  <c r="C15" i="24"/>
  <c r="B15" i="24"/>
  <c r="A30" i="22"/>
  <c r="A31" i="22"/>
  <c r="A32" i="22"/>
  <c r="A33" i="22"/>
  <c r="A34" i="22"/>
  <c r="A29" i="22"/>
  <c r="A7" i="24"/>
  <c r="A8" i="24"/>
  <c r="A9" i="24"/>
  <c r="A10" i="24"/>
  <c r="A11" i="24"/>
  <c r="A6" i="24"/>
  <c r="A94" i="24"/>
  <c r="A95" i="24"/>
  <c r="A96" i="24"/>
  <c r="A97" i="24"/>
  <c r="A98" i="24"/>
  <c r="A93" i="24"/>
  <c r="A31" i="143"/>
  <c r="A28" i="143"/>
  <c r="F16" i="22"/>
  <c r="B6" i="24"/>
  <c r="F17" i="22"/>
  <c r="F18" i="22"/>
  <c r="F10" i="22"/>
  <c r="F28" i="24"/>
  <c r="F11" i="22"/>
  <c r="D29" i="24"/>
  <c r="F20" i="22"/>
  <c r="F23" i="22"/>
  <c r="F19" i="22"/>
  <c r="F21" i="22"/>
  <c r="F15" i="22"/>
  <c r="E28" i="24"/>
  <c r="F14" i="22"/>
  <c r="F24" i="22"/>
  <c r="F22" i="22"/>
  <c r="C28" i="24"/>
  <c r="F12" i="22"/>
  <c r="F13" i="22"/>
  <c r="D28" i="24"/>
  <c r="C29" i="24"/>
  <c r="E29" i="24"/>
  <c r="A6" i="249" l="1"/>
  <c r="A6" i="258"/>
  <c r="A6" i="254"/>
  <c r="A6" i="244"/>
  <c r="A6" i="260"/>
  <c r="A6" i="252"/>
  <c r="A6" i="256"/>
  <c r="A6" i="246"/>
  <c r="A6" i="241"/>
  <c r="A6" i="234"/>
  <c r="A6" i="233"/>
  <c r="A6" i="240"/>
  <c r="A6" i="236"/>
  <c r="A6" i="235"/>
  <c r="A6" i="239"/>
  <c r="A50" i="258"/>
  <c r="A50" i="254"/>
  <c r="A50" i="244"/>
  <c r="A50" i="260"/>
  <c r="A50" i="252"/>
  <c r="A50" i="256"/>
  <c r="A50" i="246"/>
  <c r="A50" i="249"/>
  <c r="A50" i="233"/>
  <c r="A50" i="240"/>
  <c r="A50" i="236"/>
  <c r="A50" i="235"/>
  <c r="A50" i="239"/>
  <c r="A50" i="241"/>
  <c r="A50" i="234"/>
  <c r="A33" i="249"/>
  <c r="A33" i="258"/>
  <c r="A33" i="254"/>
  <c r="A33" i="244"/>
  <c r="A33" i="260"/>
  <c r="A33" i="252"/>
  <c r="A33" i="256"/>
  <c r="A33" i="246"/>
  <c r="A33" i="241"/>
  <c r="A33" i="234"/>
  <c r="A33" i="233"/>
  <c r="A33" i="240"/>
  <c r="A33" i="236"/>
  <c r="A33" i="235"/>
  <c r="A33" i="239"/>
  <c r="A30" i="256"/>
  <c r="A103" i="256" s="1"/>
  <c r="A176" i="256" s="1"/>
  <c r="A249" i="256" s="1"/>
  <c r="A322" i="256" s="1"/>
  <c r="A373" i="256" s="1"/>
  <c r="A30" i="246"/>
  <c r="A103" i="246" s="1"/>
  <c r="A176" i="246" s="1"/>
  <c r="A249" i="246" s="1"/>
  <c r="A322" i="246" s="1"/>
  <c r="A373" i="246" s="1"/>
  <c r="A30" i="249"/>
  <c r="A103" i="249" s="1"/>
  <c r="A176" i="249" s="1"/>
  <c r="A249" i="249" s="1"/>
  <c r="A322" i="249" s="1"/>
  <c r="A373" i="249" s="1"/>
  <c r="A30" i="258"/>
  <c r="A103" i="258" s="1"/>
  <c r="A176" i="258" s="1"/>
  <c r="A249" i="258" s="1"/>
  <c r="A322" i="258" s="1"/>
  <c r="A373" i="258" s="1"/>
  <c r="A30" i="254"/>
  <c r="A103" i="254" s="1"/>
  <c r="A176" i="254" s="1"/>
  <c r="A249" i="254" s="1"/>
  <c r="A322" i="254" s="1"/>
  <c r="A373" i="254" s="1"/>
  <c r="A30" i="244"/>
  <c r="A103" i="244" s="1"/>
  <c r="A176" i="244" s="1"/>
  <c r="A249" i="244" s="1"/>
  <c r="A322" i="244" s="1"/>
  <c r="A373" i="244" s="1"/>
  <c r="A30" i="260"/>
  <c r="A103" i="260" s="1"/>
  <c r="A176" i="260" s="1"/>
  <c r="A249" i="260" s="1"/>
  <c r="A322" i="260" s="1"/>
  <c r="A373" i="260" s="1"/>
  <c r="A30" i="252"/>
  <c r="A103" i="252" s="1"/>
  <c r="A176" i="252" s="1"/>
  <c r="A249" i="252" s="1"/>
  <c r="A322" i="252" s="1"/>
  <c r="A373" i="252" s="1"/>
  <c r="A30" i="241"/>
  <c r="A103" i="241" s="1"/>
  <c r="A176" i="241" s="1"/>
  <c r="A249" i="241" s="1"/>
  <c r="A322" i="241" s="1"/>
  <c r="A373" i="241" s="1"/>
  <c r="A30" i="234"/>
  <c r="A103" i="234" s="1"/>
  <c r="A176" i="234" s="1"/>
  <c r="A249" i="234" s="1"/>
  <c r="A322" i="234" s="1"/>
  <c r="A373" i="234" s="1"/>
  <c r="A30" i="233"/>
  <c r="A103" i="233" s="1"/>
  <c r="A176" i="233" s="1"/>
  <c r="A249" i="233" s="1"/>
  <c r="A322" i="233" s="1"/>
  <c r="A373" i="233" s="1"/>
  <c r="A30" i="240"/>
  <c r="A103" i="240" s="1"/>
  <c r="A176" i="240" s="1"/>
  <c r="A249" i="240" s="1"/>
  <c r="A322" i="240" s="1"/>
  <c r="A373" i="240" s="1"/>
  <c r="A30" i="236"/>
  <c r="A103" i="236" s="1"/>
  <c r="A176" i="236" s="1"/>
  <c r="A249" i="236" s="1"/>
  <c r="A322" i="236" s="1"/>
  <c r="A373" i="236" s="1"/>
  <c r="A30" i="235"/>
  <c r="A103" i="235" s="1"/>
  <c r="A176" i="235" s="1"/>
  <c r="A249" i="235" s="1"/>
  <c r="A322" i="235" s="1"/>
  <c r="A373" i="235" s="1"/>
  <c r="A30" i="239"/>
  <c r="A103" i="239" s="1"/>
  <c r="A176" i="239" s="1"/>
  <c r="A249" i="239" s="1"/>
  <c r="A322" i="239" s="1"/>
  <c r="A373" i="239" s="1"/>
  <c r="A27" i="260"/>
  <c r="A100" i="260" s="1"/>
  <c r="A173" i="260" s="1"/>
  <c r="A246" i="260" s="1"/>
  <c r="A319" i="260" s="1"/>
  <c r="A370" i="260" s="1"/>
  <c r="A27" i="252"/>
  <c r="A100" i="252" s="1"/>
  <c r="A173" i="252" s="1"/>
  <c r="A246" i="252" s="1"/>
  <c r="A319" i="252" s="1"/>
  <c r="A370" i="252" s="1"/>
  <c r="A27" i="256"/>
  <c r="A100" i="256" s="1"/>
  <c r="A173" i="256" s="1"/>
  <c r="A246" i="256" s="1"/>
  <c r="A319" i="256" s="1"/>
  <c r="A370" i="256" s="1"/>
  <c r="A27" i="246"/>
  <c r="A100" i="246" s="1"/>
  <c r="A173" i="246" s="1"/>
  <c r="A246" i="246" s="1"/>
  <c r="A319" i="246" s="1"/>
  <c r="A370" i="246" s="1"/>
  <c r="A27" i="249"/>
  <c r="A100" i="249" s="1"/>
  <c r="A173" i="249" s="1"/>
  <c r="A246" i="249" s="1"/>
  <c r="A319" i="249" s="1"/>
  <c r="A370" i="249" s="1"/>
  <c r="A27" i="258"/>
  <c r="A100" i="258" s="1"/>
  <c r="A173" i="258" s="1"/>
  <c r="A246" i="258" s="1"/>
  <c r="A319" i="258" s="1"/>
  <c r="A370" i="258" s="1"/>
  <c r="A27" i="254"/>
  <c r="A100" i="254" s="1"/>
  <c r="A173" i="254" s="1"/>
  <c r="A246" i="254" s="1"/>
  <c r="A319" i="254" s="1"/>
  <c r="A370" i="254" s="1"/>
  <c r="A27" i="244"/>
  <c r="A100" i="244" s="1"/>
  <c r="A173" i="244" s="1"/>
  <c r="A246" i="244" s="1"/>
  <c r="A319" i="244" s="1"/>
  <c r="A370" i="244" s="1"/>
  <c r="A27" i="239"/>
  <c r="A100" i="239" s="1"/>
  <c r="A173" i="239" s="1"/>
  <c r="A246" i="239" s="1"/>
  <c r="A319" i="239" s="1"/>
  <c r="A370" i="239" s="1"/>
  <c r="A27" i="241"/>
  <c r="A100" i="241" s="1"/>
  <c r="A173" i="241" s="1"/>
  <c r="A246" i="241" s="1"/>
  <c r="A319" i="241" s="1"/>
  <c r="A370" i="241" s="1"/>
  <c r="A27" i="234"/>
  <c r="A100" i="234" s="1"/>
  <c r="A173" i="234" s="1"/>
  <c r="A246" i="234" s="1"/>
  <c r="A319" i="234" s="1"/>
  <c r="A370" i="234" s="1"/>
  <c r="A27" i="233"/>
  <c r="A100" i="233" s="1"/>
  <c r="A173" i="233" s="1"/>
  <c r="A246" i="233" s="1"/>
  <c r="A319" i="233" s="1"/>
  <c r="A370" i="233" s="1"/>
  <c r="A27" i="240"/>
  <c r="A100" i="240" s="1"/>
  <c r="A173" i="240" s="1"/>
  <c r="A246" i="240" s="1"/>
  <c r="A319" i="240" s="1"/>
  <c r="A370" i="240" s="1"/>
  <c r="A27" i="236"/>
  <c r="A100" i="236" s="1"/>
  <c r="A173" i="236" s="1"/>
  <c r="A246" i="236" s="1"/>
  <c r="A319" i="236" s="1"/>
  <c r="A370" i="236" s="1"/>
  <c r="A27" i="235"/>
  <c r="A100" i="235" s="1"/>
  <c r="A173" i="235" s="1"/>
  <c r="A246" i="235" s="1"/>
  <c r="A319" i="235" s="1"/>
  <c r="A370" i="235" s="1"/>
  <c r="A61" i="249"/>
  <c r="A61" i="258"/>
  <c r="A61" i="254"/>
  <c r="A61" i="244"/>
  <c r="A61" i="260"/>
  <c r="A61" i="252"/>
  <c r="A61" i="256"/>
  <c r="A61" i="246"/>
  <c r="A61" i="241"/>
  <c r="A61" i="234"/>
  <c r="A61" i="233"/>
  <c r="A61" i="240"/>
  <c r="A61" i="236"/>
  <c r="A61" i="239"/>
  <c r="A61" i="235"/>
  <c r="L31" i="213"/>
  <c r="G31" i="213"/>
  <c r="C34" i="213"/>
  <c r="J31" i="213"/>
  <c r="I31" i="213"/>
  <c r="C31" i="213"/>
  <c r="J34" i="213"/>
  <c r="D31" i="213"/>
  <c r="C37" i="213"/>
  <c r="F31" i="213"/>
  <c r="B8" i="213"/>
  <c r="Q10" i="213" s="1"/>
  <c r="E8" i="213"/>
  <c r="T10" i="213" s="1"/>
  <c r="D8" i="213"/>
  <c r="S10" i="213" s="1"/>
  <c r="G8" i="213"/>
  <c r="V10" i="213" s="1"/>
  <c r="F8" i="213"/>
  <c r="U10" i="213" s="1"/>
  <c r="C8" i="213"/>
  <c r="R10" i="213" s="1"/>
  <c r="A61" i="143"/>
  <c r="A134" i="143" s="1"/>
  <c r="A143" i="143" s="1"/>
  <c r="A74" i="24"/>
  <c r="A75" i="24"/>
  <c r="A73" i="24"/>
  <c r="A71" i="24"/>
  <c r="G37" i="213"/>
  <c r="D34" i="213"/>
  <c r="L23" i="213"/>
  <c r="L24" i="213"/>
  <c r="L19" i="213"/>
  <c r="L20" i="213"/>
  <c r="L21" i="213"/>
  <c r="L22" i="213"/>
  <c r="E31" i="213"/>
  <c r="B26" i="213"/>
  <c r="A6" i="143"/>
  <c r="E48" i="143"/>
  <c r="A22" i="213"/>
  <c r="P14" i="213"/>
  <c r="A23" i="213"/>
  <c r="P15" i="213"/>
  <c r="A24" i="213"/>
  <c r="P16" i="213"/>
  <c r="A21" i="213"/>
  <c r="P13" i="213"/>
  <c r="A19" i="213"/>
  <c r="P11" i="213"/>
  <c r="A20" i="213"/>
  <c r="P12" i="213"/>
  <c r="D25" i="213"/>
  <c r="D26" i="213" s="1"/>
  <c r="F25" i="213"/>
  <c r="F26" i="213" s="1"/>
  <c r="G25" i="213"/>
  <c r="G26" i="213" s="1"/>
  <c r="E25" i="213"/>
  <c r="E26" i="213" s="1"/>
  <c r="H25" i="213"/>
  <c r="H26" i="213" s="1"/>
  <c r="I25" i="213"/>
  <c r="I26" i="213" s="1"/>
  <c r="J25" i="213"/>
  <c r="J26" i="213" s="1"/>
  <c r="C25" i="213"/>
  <c r="C26" i="213" s="1"/>
  <c r="E368" i="143"/>
  <c r="E391" i="143"/>
  <c r="E340" i="143"/>
  <c r="E317" i="143"/>
  <c r="E267" i="143"/>
  <c r="E289" i="143"/>
  <c r="E278" i="143"/>
  <c r="E244" i="143"/>
  <c r="E205" i="143"/>
  <c r="E194" i="143"/>
  <c r="E171" i="143"/>
  <c r="E216" i="143"/>
  <c r="E70" i="143"/>
  <c r="E59" i="143"/>
  <c r="E28" i="143"/>
  <c r="E143" i="143"/>
  <c r="A27" i="143"/>
  <c r="A100" i="143" s="1"/>
  <c r="A173" i="143" s="1"/>
  <c r="A246" i="143" s="1"/>
  <c r="A319" i="143" s="1"/>
  <c r="A370" i="143" s="1"/>
  <c r="A30" i="143"/>
  <c r="A103" i="143" s="1"/>
  <c r="A176" i="143" s="1"/>
  <c r="A249" i="143" s="1"/>
  <c r="A322" i="143" s="1"/>
  <c r="A373" i="143" s="1"/>
  <c r="A72" i="24"/>
  <c r="A21" i="24"/>
  <c r="A20" i="24"/>
  <c r="A31" i="24" s="1"/>
  <c r="A16" i="24"/>
  <c r="A19" i="24"/>
  <c r="A18" i="24"/>
  <c r="A17" i="24"/>
  <c r="A50" i="143"/>
  <c r="A33" i="143"/>
  <c r="A48" i="143" s="1"/>
  <c r="A76" i="24"/>
  <c r="K20" i="24"/>
  <c r="F9" i="22"/>
  <c r="G12" i="213"/>
  <c r="C11" i="24"/>
  <c r="D6" i="24"/>
  <c r="B14" i="213"/>
  <c r="B37" i="24"/>
  <c r="C10" i="24"/>
  <c r="F8" i="22"/>
  <c r="B12" i="213"/>
  <c r="F6" i="24"/>
  <c r="B8" i="24"/>
  <c r="E14" i="213"/>
  <c r="B11" i="24"/>
  <c r="G9" i="213"/>
  <c r="E12" i="213"/>
  <c r="C6" i="24"/>
  <c r="F12" i="213"/>
  <c r="E6" i="24"/>
  <c r="C14" i="213"/>
  <c r="F9" i="213"/>
  <c r="B7" i="24"/>
  <c r="F7" i="22"/>
  <c r="B9" i="213"/>
  <c r="B13" i="213"/>
  <c r="D9" i="213"/>
  <c r="D14" i="213"/>
  <c r="C9" i="24"/>
  <c r="E13" i="213"/>
  <c r="E9" i="213"/>
  <c r="D12" i="213"/>
  <c r="D13" i="213"/>
  <c r="B9" i="24"/>
  <c r="B10" i="24"/>
  <c r="A123" i="258" l="1"/>
  <c r="A59" i="258"/>
  <c r="A106" i="241"/>
  <c r="A48" i="241"/>
  <c r="A123" i="235"/>
  <c r="A59" i="235"/>
  <c r="A79" i="239"/>
  <c r="A25" i="239"/>
  <c r="A79" i="254"/>
  <c r="A25" i="254"/>
  <c r="A106" i="246"/>
  <c r="A48" i="246"/>
  <c r="A79" i="235"/>
  <c r="A25" i="235"/>
  <c r="A79" i="258"/>
  <c r="A25" i="258"/>
  <c r="A134" i="234"/>
  <c r="A70" i="234"/>
  <c r="A106" i="256"/>
  <c r="A48" i="256"/>
  <c r="A123" i="240"/>
  <c r="A59" i="240"/>
  <c r="A79" i="236"/>
  <c r="A25" i="236"/>
  <c r="A79" i="249"/>
  <c r="A25" i="249"/>
  <c r="A134" i="241"/>
  <c r="A70" i="241"/>
  <c r="A106" i="252"/>
  <c r="A48" i="252"/>
  <c r="A123" i="233"/>
  <c r="A59" i="233"/>
  <c r="A79" i="240"/>
  <c r="A25" i="240"/>
  <c r="A134" i="239"/>
  <c r="A70" i="239"/>
  <c r="A123" i="249"/>
  <c r="A59" i="249"/>
  <c r="A134" i="246"/>
  <c r="A70" i="246"/>
  <c r="A79" i="233"/>
  <c r="A25" i="233"/>
  <c r="A134" i="256"/>
  <c r="A70" i="256"/>
  <c r="A123" i="246"/>
  <c r="A59" i="246"/>
  <c r="A106" i="254"/>
  <c r="A48" i="254"/>
  <c r="A134" i="244"/>
  <c r="A70" i="244"/>
  <c r="A134" i="258"/>
  <c r="A70" i="258"/>
  <c r="A106" i="260"/>
  <c r="A48" i="260"/>
  <c r="A106" i="244"/>
  <c r="A48" i="244"/>
  <c r="A79" i="234"/>
  <c r="A25" i="234"/>
  <c r="A134" i="252"/>
  <c r="A70" i="252"/>
  <c r="A106" i="239"/>
  <c r="A48" i="239"/>
  <c r="A123" i="256"/>
  <c r="A59" i="256"/>
  <c r="A79" i="241"/>
  <c r="A25" i="241"/>
  <c r="A134" i="260"/>
  <c r="A70" i="260"/>
  <c r="A106" i="235"/>
  <c r="A48" i="235"/>
  <c r="A106" i="258"/>
  <c r="A48" i="258"/>
  <c r="A123" i="252"/>
  <c r="A59" i="252"/>
  <c r="A79" i="246"/>
  <c r="A25" i="246"/>
  <c r="A106" i="236"/>
  <c r="A48" i="236"/>
  <c r="A106" i="249"/>
  <c r="A48" i="249"/>
  <c r="A123" i="260"/>
  <c r="A59" i="260"/>
  <c r="A79" i="256"/>
  <c r="A25" i="256"/>
  <c r="A134" i="235"/>
  <c r="A70" i="235"/>
  <c r="A134" i="254"/>
  <c r="A70" i="254"/>
  <c r="A106" i="240"/>
  <c r="A48" i="240"/>
  <c r="A123" i="234"/>
  <c r="A59" i="234"/>
  <c r="A123" i="244"/>
  <c r="A59" i="244"/>
  <c r="A79" i="252"/>
  <c r="A25" i="252"/>
  <c r="A106" i="233"/>
  <c r="A48" i="233"/>
  <c r="A123" i="241"/>
  <c r="A59" i="241"/>
  <c r="A123" i="254"/>
  <c r="A59" i="254"/>
  <c r="A79" i="260"/>
  <c r="A25" i="260"/>
  <c r="A134" i="249"/>
  <c r="A70" i="249"/>
  <c r="A79" i="244"/>
  <c r="A25" i="244"/>
  <c r="A134" i="236"/>
  <c r="A70" i="236"/>
  <c r="A106" i="234"/>
  <c r="A48" i="234"/>
  <c r="A123" i="239"/>
  <c r="A59" i="239"/>
  <c r="A134" i="240"/>
  <c r="A70" i="240"/>
  <c r="A134" i="233"/>
  <c r="A70" i="233"/>
  <c r="A123" i="236"/>
  <c r="A59" i="236"/>
  <c r="H6" i="24"/>
  <c r="A70" i="143"/>
  <c r="A207" i="143"/>
  <c r="A280" i="143" s="1"/>
  <c r="E371" i="143"/>
  <c r="E323" i="143"/>
  <c r="E247" i="143"/>
  <c r="E177" i="143"/>
  <c r="G25" i="143"/>
  <c r="K26" i="213"/>
  <c r="L25" i="213"/>
  <c r="E374" i="143"/>
  <c r="E320" i="143"/>
  <c r="E250" i="143"/>
  <c r="E174" i="143"/>
  <c r="A106" i="143"/>
  <c r="A123" i="143"/>
  <c r="A59" i="143"/>
  <c r="A25" i="143"/>
  <c r="A79" i="143"/>
  <c r="B41" i="24"/>
  <c r="D10" i="213"/>
  <c r="D11" i="213"/>
  <c r="D9" i="24"/>
  <c r="E11" i="24"/>
  <c r="F7" i="24"/>
  <c r="E8" i="24"/>
  <c r="G9" i="24"/>
  <c r="B42" i="24"/>
  <c r="F11" i="213"/>
  <c r="D7" i="24"/>
  <c r="E10" i="213"/>
  <c r="D8" i="24"/>
  <c r="E10" i="24"/>
  <c r="B39" i="24"/>
  <c r="D10" i="24"/>
  <c r="G7" i="24"/>
  <c r="F8" i="24"/>
  <c r="G11" i="213"/>
  <c r="D11" i="24"/>
  <c r="F10" i="213"/>
  <c r="E11" i="213"/>
  <c r="B32" i="24"/>
  <c r="B40" i="24"/>
  <c r="B27" i="24"/>
  <c r="F9" i="24"/>
  <c r="C8" i="24"/>
  <c r="B38" i="24"/>
  <c r="E9" i="24"/>
  <c r="G8" i="24"/>
  <c r="B31" i="24"/>
  <c r="E7" i="24"/>
  <c r="B30" i="24"/>
  <c r="C7" i="24"/>
  <c r="A132" i="254" l="1"/>
  <c r="A196" i="254"/>
  <c r="A179" i="240"/>
  <c r="A121" i="240"/>
  <c r="A152" i="241"/>
  <c r="A98" i="241"/>
  <c r="A98" i="233"/>
  <c r="A152" i="233"/>
  <c r="A143" i="234"/>
  <c r="A207" i="234"/>
  <c r="A196" i="241"/>
  <c r="A132" i="241"/>
  <c r="A152" i="246"/>
  <c r="A98" i="246"/>
  <c r="A143" i="258"/>
  <c r="A207" i="258"/>
  <c r="A143" i="246"/>
  <c r="A207" i="246"/>
  <c r="A143" i="241"/>
  <c r="A207" i="241"/>
  <c r="A179" i="241"/>
  <c r="A121" i="241"/>
  <c r="A143" i="236"/>
  <c r="A207" i="236"/>
  <c r="A179" i="233"/>
  <c r="A121" i="233"/>
  <c r="A143" i="235"/>
  <c r="A207" i="235"/>
  <c r="A132" i="252"/>
  <c r="A196" i="252"/>
  <c r="A179" i="239"/>
  <c r="A121" i="239"/>
  <c r="A143" i="244"/>
  <c r="A207" i="244"/>
  <c r="A132" i="249"/>
  <c r="A196" i="249"/>
  <c r="A152" i="249"/>
  <c r="A98" i="249"/>
  <c r="A152" i="235"/>
  <c r="A98" i="235"/>
  <c r="A132" i="258"/>
  <c r="A196" i="258"/>
  <c r="A132" i="236"/>
  <c r="A196" i="236"/>
  <c r="A152" i="252"/>
  <c r="A98" i="252"/>
  <c r="A179" i="258"/>
  <c r="A121" i="258"/>
  <c r="A179" i="254"/>
  <c r="A121" i="254"/>
  <c r="A179" i="246"/>
  <c r="A121" i="246"/>
  <c r="A143" i="249"/>
  <c r="A207" i="249"/>
  <c r="A132" i="260"/>
  <c r="A196" i="260"/>
  <c r="A152" i="234"/>
  <c r="A98" i="234"/>
  <c r="A132" i="240"/>
  <c r="A196" i="240"/>
  <c r="A143" i="260"/>
  <c r="A207" i="260"/>
  <c r="A152" i="244"/>
  <c r="A98" i="244"/>
  <c r="A152" i="256"/>
  <c r="A98" i="256"/>
  <c r="A143" i="252"/>
  <c r="A207" i="252"/>
  <c r="A143" i="239"/>
  <c r="A207" i="239"/>
  <c r="A152" i="236"/>
  <c r="A98" i="236"/>
  <c r="A143" i="233"/>
  <c r="A207" i="233"/>
  <c r="A132" i="244"/>
  <c r="A196" i="244"/>
  <c r="A179" i="235"/>
  <c r="A121" i="235"/>
  <c r="A132" i="246"/>
  <c r="A196" i="246"/>
  <c r="A152" i="240"/>
  <c r="A98" i="240"/>
  <c r="A152" i="254"/>
  <c r="A98" i="254"/>
  <c r="A207" i="240"/>
  <c r="A143" i="240"/>
  <c r="A152" i="260"/>
  <c r="A98" i="260"/>
  <c r="A132" i="234"/>
  <c r="A196" i="234"/>
  <c r="A179" i="249"/>
  <c r="A121" i="249"/>
  <c r="A179" i="244"/>
  <c r="A121" i="244"/>
  <c r="A143" i="256"/>
  <c r="A207" i="256"/>
  <c r="A132" i="233"/>
  <c r="A196" i="233"/>
  <c r="A179" i="256"/>
  <c r="A121" i="256"/>
  <c r="A152" i="239"/>
  <c r="A98" i="239"/>
  <c r="A132" i="239"/>
  <c r="A196" i="239"/>
  <c r="A179" i="236"/>
  <c r="A121" i="236"/>
  <c r="A179" i="260"/>
  <c r="A121" i="260"/>
  <c r="A179" i="252"/>
  <c r="A121" i="252"/>
  <c r="A132" i="235"/>
  <c r="A196" i="235"/>
  <c r="A121" i="234"/>
  <c r="A179" i="234"/>
  <c r="A143" i="254"/>
  <c r="A207" i="254"/>
  <c r="A132" i="256"/>
  <c r="A196" i="256"/>
  <c r="A152" i="258"/>
  <c r="A98" i="258"/>
  <c r="E342" i="143"/>
  <c r="E393" i="143"/>
  <c r="A216" i="143"/>
  <c r="E291" i="143"/>
  <c r="E218" i="143"/>
  <c r="A289" i="143"/>
  <c r="A132" i="143"/>
  <c r="A196" i="143"/>
  <c r="A98" i="143"/>
  <c r="A152" i="143"/>
  <c r="A121" i="143"/>
  <c r="A179" i="143"/>
  <c r="F16" i="24"/>
  <c r="H8" i="24"/>
  <c r="B29" i="24"/>
  <c r="G10" i="213"/>
  <c r="H7" i="24"/>
  <c r="A225" i="239" l="1"/>
  <c r="A171" i="239"/>
  <c r="A252" i="235"/>
  <c r="A194" i="235"/>
  <c r="A225" i="256"/>
  <c r="A171" i="256"/>
  <c r="A269" i="235"/>
  <c r="A278" i="235" s="1"/>
  <c r="A205" i="235"/>
  <c r="A269" i="244"/>
  <c r="A278" i="244" s="1"/>
  <c r="A205" i="244"/>
  <c r="A216" i="235"/>
  <c r="A280" i="235"/>
  <c r="A289" i="235" s="1"/>
  <c r="A194" i="256"/>
  <c r="A252" i="256"/>
  <c r="A171" i="260"/>
  <c r="A225" i="260"/>
  <c r="A225" i="244"/>
  <c r="A171" i="244"/>
  <c r="A252" i="246"/>
  <c r="A194" i="246"/>
  <c r="A252" i="240"/>
  <c r="A194" i="240"/>
  <c r="A269" i="233"/>
  <c r="A278" i="233" s="1"/>
  <c r="A205" i="233"/>
  <c r="A280" i="233"/>
  <c r="A289" i="233" s="1"/>
  <c r="A216" i="233"/>
  <c r="A269" i="254"/>
  <c r="A278" i="254" s="1"/>
  <c r="A205" i="254"/>
  <c r="A252" i="252"/>
  <c r="A194" i="252"/>
  <c r="A280" i="240"/>
  <c r="A289" i="240" s="1"/>
  <c r="A216" i="240"/>
  <c r="A252" i="254"/>
  <c r="A194" i="254"/>
  <c r="A225" i="249"/>
  <c r="A171" i="249"/>
  <c r="A252" i="233"/>
  <c r="A194" i="233"/>
  <c r="A225" i="246"/>
  <c r="A171" i="246"/>
  <c r="A280" i="256"/>
  <c r="A289" i="256" s="1"/>
  <c r="A216" i="256"/>
  <c r="A205" i="240"/>
  <c r="A269" i="240"/>
  <c r="A278" i="240" s="1"/>
  <c r="A269" i="249"/>
  <c r="A278" i="249" s="1"/>
  <c r="A205" i="249"/>
  <c r="A280" i="236"/>
  <c r="A289" i="236" s="1"/>
  <c r="A216" i="236"/>
  <c r="A252" i="260"/>
  <c r="A194" i="260"/>
  <c r="A225" i="254"/>
  <c r="A171" i="254"/>
  <c r="A225" i="236"/>
  <c r="A171" i="236"/>
  <c r="A194" i="258"/>
  <c r="A252" i="258"/>
  <c r="A269" i="241"/>
  <c r="A278" i="241" s="1"/>
  <c r="A205" i="241"/>
  <c r="A194" i="236"/>
  <c r="A252" i="236"/>
  <c r="A225" i="252"/>
  <c r="A171" i="252"/>
  <c r="A252" i="241"/>
  <c r="A194" i="241"/>
  <c r="A225" i="258"/>
  <c r="A171" i="258"/>
  <c r="A269" i="256"/>
  <c r="A278" i="256" s="1"/>
  <c r="A205" i="256"/>
  <c r="A216" i="239"/>
  <c r="A280" i="239"/>
  <c r="A289" i="239" s="1"/>
  <c r="A280" i="244"/>
  <c r="A289" i="244" s="1"/>
  <c r="A216" i="244"/>
  <c r="A280" i="234"/>
  <c r="A289" i="234" s="1"/>
  <c r="A216" i="234"/>
  <c r="A252" i="244"/>
  <c r="A194" i="244"/>
  <c r="A225" i="240"/>
  <c r="A171" i="240"/>
  <c r="A225" i="234"/>
  <c r="A171" i="234"/>
  <c r="A280" i="254"/>
  <c r="A289" i="254" s="1"/>
  <c r="A216" i="254"/>
  <c r="A269" i="239"/>
  <c r="A278" i="239" s="1"/>
  <c r="A205" i="239"/>
  <c r="A269" i="246"/>
  <c r="A278" i="246" s="1"/>
  <c r="A205" i="246"/>
  <c r="A280" i="252"/>
  <c r="A289" i="252" s="1"/>
  <c r="A216" i="252"/>
  <c r="A269" i="260"/>
  <c r="A278" i="260" s="1"/>
  <c r="A205" i="260"/>
  <c r="A269" i="236"/>
  <c r="A278" i="236" s="1"/>
  <c r="A205" i="236"/>
  <c r="A280" i="241"/>
  <c r="A289" i="241" s="1"/>
  <c r="A216" i="241"/>
  <c r="A225" i="233"/>
  <c r="A171" i="233"/>
  <c r="A252" i="249"/>
  <c r="A194" i="249"/>
  <c r="A252" i="239"/>
  <c r="A194" i="239"/>
  <c r="A252" i="234"/>
  <c r="A194" i="234"/>
  <c r="A205" i="234"/>
  <c r="A269" i="234"/>
  <c r="A278" i="234" s="1"/>
  <c r="A280" i="249"/>
  <c r="A289" i="249" s="1"/>
  <c r="A216" i="249"/>
  <c r="A269" i="258"/>
  <c r="A278" i="258" s="1"/>
  <c r="A205" i="258"/>
  <c r="A269" i="252"/>
  <c r="A278" i="252" s="1"/>
  <c r="A205" i="252"/>
  <c r="A280" i="246"/>
  <c r="A289" i="246" s="1"/>
  <c r="A216" i="246"/>
  <c r="A225" i="241"/>
  <c r="A171" i="241"/>
  <c r="A280" i="258"/>
  <c r="A289" i="258" s="1"/>
  <c r="A216" i="258"/>
  <c r="A225" i="235"/>
  <c r="A171" i="235"/>
  <c r="A280" i="260"/>
  <c r="A289" i="260" s="1"/>
  <c r="A216" i="260"/>
  <c r="G15" i="213"/>
  <c r="K16" i="24"/>
  <c r="A171" i="143"/>
  <c r="A225" i="143"/>
  <c r="A205" i="143"/>
  <c r="A269" i="143"/>
  <c r="A194" i="143"/>
  <c r="A252" i="143"/>
  <c r="F18" i="24"/>
  <c r="F17" i="24"/>
  <c r="A325" i="240" l="1"/>
  <c r="A267" i="240"/>
  <c r="A325" i="234"/>
  <c r="A267" i="234"/>
  <c r="A298" i="236"/>
  <c r="A244" i="236"/>
  <c r="A325" i="252"/>
  <c r="A267" i="252"/>
  <c r="A298" i="260"/>
  <c r="A244" i="260"/>
  <c r="A325" i="244"/>
  <c r="A267" i="244"/>
  <c r="A267" i="235"/>
  <c r="A325" i="235"/>
  <c r="A325" i="256"/>
  <c r="A267" i="256"/>
  <c r="A298" i="252"/>
  <c r="A244" i="252"/>
  <c r="A325" i="233"/>
  <c r="A267" i="233"/>
  <c r="A298" i="239"/>
  <c r="A244" i="239"/>
  <c r="A325" i="236"/>
  <c r="A267" i="236"/>
  <c r="A325" i="254"/>
  <c r="A267" i="254"/>
  <c r="A298" i="241"/>
  <c r="A244" i="241"/>
  <c r="A298" i="240"/>
  <c r="A244" i="240"/>
  <c r="A298" i="256"/>
  <c r="A244" i="256"/>
  <c r="A325" i="241"/>
  <c r="A267" i="241"/>
  <c r="A298" i="246"/>
  <c r="A244" i="246"/>
  <c r="A325" i="249"/>
  <c r="A267" i="249"/>
  <c r="A325" i="260"/>
  <c r="A267" i="260"/>
  <c r="A298" i="233"/>
  <c r="A244" i="233"/>
  <c r="A298" i="249"/>
  <c r="A244" i="249"/>
  <c r="A325" i="258"/>
  <c r="A267" i="258"/>
  <c r="A298" i="235"/>
  <c r="A244" i="235"/>
  <c r="A298" i="234"/>
  <c r="A244" i="234"/>
  <c r="A325" i="246"/>
  <c r="A267" i="246"/>
  <c r="A298" i="258"/>
  <c r="A244" i="258"/>
  <c r="A298" i="244"/>
  <c r="A244" i="244"/>
  <c r="A267" i="239"/>
  <c r="A325" i="239"/>
  <c r="A298" i="254"/>
  <c r="A244" i="254"/>
  <c r="A244" i="143"/>
  <c r="A298" i="143"/>
  <c r="A267" i="143"/>
  <c r="A325" i="143"/>
  <c r="A278" i="143"/>
  <c r="K17" i="24"/>
  <c r="F6" i="22"/>
  <c r="K18" i="24"/>
  <c r="A376" i="241" l="1"/>
  <c r="A391" i="241" s="1"/>
  <c r="A340" i="241"/>
  <c r="A349" i="239"/>
  <c r="A368" i="239" s="1"/>
  <c r="A317" i="239"/>
  <c r="A349" i="244"/>
  <c r="A368" i="244" s="1"/>
  <c r="A317" i="244"/>
  <c r="A340" i="233"/>
  <c r="A376" i="233"/>
  <c r="A391" i="233" s="1"/>
  <c r="A349" i="240"/>
  <c r="A368" i="240" s="1"/>
  <c r="A317" i="240"/>
  <c r="A349" i="236"/>
  <c r="A368" i="236" s="1"/>
  <c r="A317" i="236"/>
  <c r="A376" i="246"/>
  <c r="A391" i="246" s="1"/>
  <c r="A340" i="246"/>
  <c r="A376" i="260"/>
  <c r="A391" i="260" s="1"/>
  <c r="A340" i="260"/>
  <c r="A376" i="234"/>
  <c r="A391" i="234" s="1"/>
  <c r="A340" i="234"/>
  <c r="A376" i="235"/>
  <c r="A391" i="235" s="1"/>
  <c r="A340" i="235"/>
  <c r="A317" i="234"/>
  <c r="A349" i="234"/>
  <c r="A368" i="234" s="1"/>
  <c r="A376" i="239"/>
  <c r="A391" i="239" s="1"/>
  <c r="A340" i="239"/>
  <c r="A340" i="258"/>
  <c r="A376" i="258"/>
  <c r="A391" i="258" s="1"/>
  <c r="A349" i="260"/>
  <c r="A368" i="260" s="1"/>
  <c r="A317" i="260"/>
  <c r="A349" i="256"/>
  <c r="A368" i="256" s="1"/>
  <c r="A317" i="256"/>
  <c r="A349" i="258"/>
  <c r="A368" i="258" s="1"/>
  <c r="A317" i="258"/>
  <c r="A349" i="233"/>
  <c r="A368" i="233" s="1"/>
  <c r="A317" i="233"/>
  <c r="A349" i="252"/>
  <c r="A368" i="252" s="1"/>
  <c r="A317" i="252"/>
  <c r="A349" i="241"/>
  <c r="A368" i="241" s="1"/>
  <c r="A317" i="241"/>
  <c r="A340" i="256"/>
  <c r="A376" i="256"/>
  <c r="A391" i="256" s="1"/>
  <c r="A376" i="249"/>
  <c r="A391" i="249" s="1"/>
  <c r="A340" i="249"/>
  <c r="A376" i="254"/>
  <c r="A391" i="254" s="1"/>
  <c r="A340" i="254"/>
  <c r="A376" i="240"/>
  <c r="A391" i="240" s="1"/>
  <c r="A340" i="240"/>
  <c r="A349" i="254"/>
  <c r="A368" i="254" s="1"/>
  <c r="A317" i="254"/>
  <c r="A317" i="235"/>
  <c r="A349" i="235"/>
  <c r="A368" i="235" s="1"/>
  <c r="A349" i="246"/>
  <c r="A368" i="246" s="1"/>
  <c r="A317" i="246"/>
  <c r="A376" i="236"/>
  <c r="A391" i="236" s="1"/>
  <c r="A340" i="236"/>
  <c r="A376" i="244"/>
  <c r="A391" i="244" s="1"/>
  <c r="A340" i="244"/>
  <c r="A376" i="252"/>
  <c r="A391" i="252" s="1"/>
  <c r="A340" i="252"/>
  <c r="A317" i="249"/>
  <c r="A349" i="249"/>
  <c r="A368" i="249" s="1"/>
  <c r="A340" i="143"/>
  <c r="A376" i="143"/>
  <c r="A391" i="143" s="1"/>
  <c r="A317" i="143"/>
  <c r="A349" i="143"/>
  <c r="A368" i="143" s="1"/>
  <c r="L93" i="24" l="1"/>
  <c r="H14" i="213" l="1"/>
  <c r="J14" i="213" s="1"/>
  <c r="E15" i="213"/>
  <c r="H10" i="24"/>
  <c r="H11" i="24"/>
  <c r="H9" i="24"/>
  <c r="H12" i="24" l="1"/>
  <c r="F15" i="213"/>
  <c r="D15" i="213"/>
  <c r="L31" i="24"/>
  <c r="L38" i="24"/>
  <c r="L75" i="24"/>
  <c r="L73" i="24"/>
  <c r="L71" i="24"/>
  <c r="L27" i="24"/>
  <c r="L28" i="24"/>
  <c r="L30" i="24"/>
  <c r="L74" i="24"/>
  <c r="F26" i="22" l="1"/>
  <c r="H2" i="260" s="1"/>
  <c r="L83" i="24"/>
  <c r="L29" i="24"/>
  <c r="L72" i="24"/>
  <c r="L42" i="24"/>
  <c r="L87" i="24"/>
  <c r="L41" i="24"/>
  <c r="L86" i="24"/>
  <c r="L40" i="24"/>
  <c r="L85" i="24"/>
  <c r="L37" i="24"/>
  <c r="L82" i="24"/>
  <c r="L39" i="24"/>
  <c r="L84" i="24"/>
  <c r="L32" i="24"/>
  <c r="L76" i="24"/>
  <c r="H2" i="256" l="1"/>
  <c r="H2" i="258"/>
  <c r="H2" i="252"/>
  <c r="H2" i="254"/>
  <c r="H2" i="246"/>
  <c r="H2" i="249"/>
  <c r="H2" i="241"/>
  <c r="H2" i="244"/>
  <c r="H2" i="239"/>
  <c r="H2" i="240"/>
  <c r="H2" i="235"/>
  <c r="H2" i="236"/>
  <c r="H2" i="233"/>
  <c r="H2" i="234"/>
  <c r="H2" i="143"/>
  <c r="B37" i="22"/>
  <c r="H391" i="252"/>
  <c r="H171" i="256"/>
  <c r="H320" i="233"/>
  <c r="H48" i="252"/>
  <c r="H216" i="246"/>
  <c r="H320" i="260"/>
  <c r="H317" i="241"/>
  <c r="H194" i="233"/>
  <c r="H25" i="260"/>
  <c r="H317" i="252"/>
  <c r="H216" i="256"/>
  <c r="H143" i="246"/>
  <c r="H70" i="241"/>
  <c r="H70" i="252"/>
  <c r="H205" i="256"/>
  <c r="H143" i="252"/>
  <c r="H368" i="233"/>
  <c r="H59" i="241"/>
  <c r="H98" i="252"/>
  <c r="H48" i="260"/>
  <c r="H371" i="256"/>
  <c r="H177" i="233"/>
  <c r="H143" i="235"/>
  <c r="H368" i="246"/>
  <c r="H59" i="235"/>
  <c r="H320" i="246"/>
  <c r="H374" i="260"/>
  <c r="H171" i="233"/>
  <c r="H171" i="252"/>
  <c r="H31" i="246"/>
  <c r="H132" i="233"/>
  <c r="H25" i="256"/>
  <c r="H278" i="246"/>
  <c r="H244" i="260"/>
  <c r="H59" i="246"/>
  <c r="H25" i="246"/>
  <c r="H323" i="256"/>
  <c r="H247" i="233"/>
  <c r="H31" i="256"/>
  <c r="H59" i="260"/>
  <c r="H28" i="256"/>
  <c r="H205" i="241"/>
  <c r="H368" i="241"/>
  <c r="H194" i="256"/>
  <c r="H340" i="233"/>
  <c r="H391" i="239"/>
  <c r="H98" i="241"/>
  <c r="H132" i="246"/>
  <c r="H48" i="256"/>
  <c r="H289" i="233"/>
  <c r="H101" i="239"/>
  <c r="H171" i="235"/>
  <c r="H267" i="241"/>
  <c r="H205" i="252"/>
  <c r="H132" i="252"/>
  <c r="H320" i="252"/>
  <c r="H143" i="233"/>
  <c r="H101" i="252"/>
  <c r="H174" i="246"/>
  <c r="H250" i="256"/>
  <c r="H267" i="256"/>
  <c r="H177" i="260"/>
  <c r="H247" i="256"/>
  <c r="H174" i="233"/>
  <c r="H177" i="246"/>
  <c r="H340" i="241"/>
  <c r="H174" i="256"/>
  <c r="H101" i="256"/>
  <c r="H174" i="260"/>
  <c r="H371" i="233"/>
  <c r="H250" i="252"/>
  <c r="H391" i="260"/>
  <c r="H28" i="239"/>
  <c r="H391" i="233"/>
  <c r="H98" i="260"/>
  <c r="H121" i="260"/>
  <c r="H320" i="239"/>
  <c r="H121" i="241"/>
  <c r="H104" i="256"/>
  <c r="H194" i="246"/>
  <c r="H340" i="246"/>
  <c r="H48" i="241"/>
  <c r="H250" i="260"/>
  <c r="H121" i="246"/>
  <c r="H98" i="246"/>
  <c r="H25" i="233"/>
  <c r="H267" i="252"/>
  <c r="H121" i="252"/>
  <c r="H98" i="256"/>
  <c r="H59" i="252"/>
  <c r="H374" i="256"/>
  <c r="H70" i="233"/>
  <c r="H101" i="233"/>
  <c r="H104" i="246"/>
  <c r="H143" i="256"/>
  <c r="H70" i="246"/>
  <c r="H104" i="252"/>
  <c r="H320" i="241"/>
  <c r="H143" i="260"/>
  <c r="H25" i="252"/>
  <c r="H205" i="260"/>
  <c r="H59" i="239"/>
  <c r="H28" i="241"/>
  <c r="H101" i="260"/>
  <c r="H340" i="252"/>
  <c r="H323" i="252"/>
  <c r="H278" i="252"/>
  <c r="H320" i="256"/>
  <c r="H371" i="241"/>
  <c r="H374" i="246"/>
  <c r="H98" i="233"/>
  <c r="H70" i="256"/>
  <c r="H267" i="233"/>
  <c r="H371" i="260"/>
  <c r="H323" i="233"/>
  <c r="H171" i="246"/>
  <c r="H323" i="241"/>
  <c r="H340" i="256"/>
  <c r="H132" i="260"/>
  <c r="H244" i="233"/>
  <c r="H101" i="246"/>
  <c r="H98" i="239"/>
  <c r="H31" i="252"/>
  <c r="H250" i="233"/>
  <c r="H289" i="252"/>
  <c r="H194" i="260"/>
  <c r="H104" i="239"/>
  <c r="H289" i="256"/>
  <c r="H374" i="233"/>
  <c r="H194" i="252"/>
  <c r="H244" i="239"/>
  <c r="H28" i="246"/>
  <c r="H374" i="252"/>
  <c r="H101" i="241"/>
  <c r="H267" i="246"/>
  <c r="H368" i="256"/>
  <c r="H132" i="241"/>
  <c r="H244" i="256"/>
  <c r="H174" i="241"/>
  <c r="H278" i="233"/>
  <c r="H368" i="260"/>
  <c r="H59" i="233"/>
  <c r="H177" i="256"/>
  <c r="H205" i="246"/>
  <c r="H174" i="252"/>
  <c r="H132" i="256"/>
  <c r="H374" i="241"/>
  <c r="H28" i="252"/>
  <c r="H278" i="260"/>
  <c r="H247" i="246"/>
  <c r="H216" i="241"/>
  <c r="H244" i="246"/>
  <c r="H278" i="256"/>
  <c r="H289" i="246"/>
  <c r="H317" i="246"/>
  <c r="H205" i="233"/>
  <c r="H323" i="260"/>
  <c r="H171" i="241"/>
  <c r="H31" i="260"/>
  <c r="H177" i="241"/>
  <c r="H244" i="252"/>
  <c r="H323" i="246"/>
  <c r="H368" i="252"/>
  <c r="H104" i="260"/>
  <c r="H28" i="233"/>
  <c r="H48" i="246"/>
  <c r="H317" i="260"/>
  <c r="H216" i="260"/>
  <c r="H177" i="252"/>
  <c r="H104" i="241"/>
  <c r="H247" i="239"/>
  <c r="H216" i="252"/>
  <c r="H278" i="239"/>
  <c r="H317" i="256"/>
  <c r="H247" i="260"/>
  <c r="H267" i="260"/>
  <c r="H70" i="260"/>
  <c r="H340" i="260"/>
  <c r="H48" i="233"/>
  <c r="H250" i="241"/>
  <c r="H371" i="252"/>
  <c r="H317" i="233"/>
  <c r="H31" i="241"/>
  <c r="H391" i="246"/>
  <c r="H121" i="256"/>
  <c r="H247" i="241"/>
  <c r="H25" i="143"/>
  <c r="H289" i="241"/>
  <c r="H289" i="260"/>
  <c r="H28" i="260"/>
  <c r="H250" i="246"/>
  <c r="H216" i="233"/>
  <c r="H278" i="241"/>
  <c r="H247" i="252"/>
  <c r="H59" i="256"/>
  <c r="H31" i="233"/>
  <c r="H171" i="260"/>
  <c r="H143" i="241"/>
  <c r="H244" i="241"/>
  <c r="H391" i="256"/>
  <c r="H25" i="241"/>
  <c r="H104" i="233"/>
  <c r="H194" i="241"/>
  <c r="H121" i="233"/>
  <c r="H267" i="235"/>
  <c r="H371" i="246"/>
  <c r="H391" i="241"/>
  <c r="H368" i="239"/>
  <c r="H25" i="239"/>
  <c r="H317" i="235"/>
  <c r="A28" i="24" l="1"/>
  <c r="A29" i="24"/>
  <c r="A30" i="24"/>
  <c r="A32" i="24"/>
  <c r="A27" i="24"/>
  <c r="H70" i="235"/>
  <c r="H320" i="235"/>
  <c r="H205" i="235"/>
  <c r="H174" i="235"/>
  <c r="H391" i="236"/>
  <c r="H247" i="254"/>
  <c r="H317" i="236"/>
  <c r="H101" i="249"/>
  <c r="H194" i="258"/>
  <c r="H216" i="236"/>
  <c r="H289" i="240"/>
  <c r="H323" i="234"/>
  <c r="H143" i="254"/>
  <c r="H267" i="249"/>
  <c r="H267" i="244"/>
  <c r="H289" i="236"/>
  <c r="H98" i="249"/>
  <c r="H143" i="249"/>
  <c r="H28" i="244"/>
  <c r="H340" i="249"/>
  <c r="H205" i="244"/>
  <c r="H205" i="234"/>
  <c r="H31" i="235"/>
  <c r="H391" i="258"/>
  <c r="H244" i="236"/>
  <c r="H323" i="235"/>
  <c r="H132" i="235"/>
  <c r="H121" i="239"/>
  <c r="H98" i="235"/>
  <c r="H205" i="240"/>
  <c r="H320" i="234"/>
  <c r="H374" i="254"/>
  <c r="H171" i="240"/>
  <c r="H143" i="240"/>
  <c r="H25" i="249"/>
  <c r="H371" i="254"/>
  <c r="H317" i="249"/>
  <c r="H31" i="234"/>
  <c r="H205" i="236"/>
  <c r="H121" i="258"/>
  <c r="H323" i="240"/>
  <c r="H320" i="236"/>
  <c r="H177" i="258"/>
  <c r="H121" i="240"/>
  <c r="H391" i="234"/>
  <c r="H244" i="258"/>
  <c r="H70" i="258"/>
  <c r="H289" i="239"/>
  <c r="H48" i="240"/>
  <c r="H31" i="236"/>
  <c r="H391" i="240"/>
  <c r="H48" i="254"/>
  <c r="H320" i="254"/>
  <c r="H267" i="254"/>
  <c r="H244" i="249"/>
  <c r="H101" i="235"/>
  <c r="H368" i="236"/>
  <c r="H121" i="254"/>
  <c r="H323" i="244"/>
  <c r="H31" i="244"/>
  <c r="H171" i="254"/>
  <c r="H25" i="240"/>
  <c r="H177" i="235"/>
  <c r="H194" i="239"/>
  <c r="H267" i="239"/>
  <c r="H28" i="235"/>
  <c r="H368" i="254"/>
  <c r="H194" i="249"/>
  <c r="H250" i="236"/>
  <c r="H317" i="258"/>
  <c r="H177" i="254"/>
  <c r="H98" i="244"/>
  <c r="H25" i="234"/>
  <c r="H59" i="236"/>
  <c r="H59" i="249"/>
  <c r="H174" i="240"/>
  <c r="H171" i="236"/>
  <c r="H171" i="249"/>
  <c r="H374" i="249"/>
  <c r="H216" i="240"/>
  <c r="H320" i="249"/>
  <c r="H59" i="244"/>
  <c r="H340" i="240"/>
  <c r="H174" i="254"/>
  <c r="H31" i="254"/>
  <c r="H244" i="254"/>
  <c r="H250" i="249"/>
  <c r="H194" i="236"/>
  <c r="H194" i="235"/>
  <c r="H70" i="254"/>
  <c r="H48" i="258"/>
  <c r="H177" i="236"/>
  <c r="H28" i="249"/>
  <c r="H289" i="249"/>
  <c r="H98" i="240"/>
  <c r="H250" i="258"/>
  <c r="H25" i="235"/>
  <c r="H104" i="244"/>
  <c r="H323" i="236"/>
  <c r="H391" i="235"/>
  <c r="H177" i="239"/>
  <c r="H31" i="239"/>
  <c r="H247" i="235"/>
  <c r="H28" i="234"/>
  <c r="H132" i="236"/>
  <c r="H70" i="244"/>
  <c r="H59" i="234"/>
  <c r="H247" i="234"/>
  <c r="H132" i="249"/>
  <c r="H368" i="249"/>
  <c r="H391" i="244"/>
  <c r="H101" i="234"/>
  <c r="H278" i="254"/>
  <c r="H121" i="234"/>
  <c r="H101" i="236"/>
  <c r="H267" i="236"/>
  <c r="H267" i="258"/>
  <c r="H101" i="240"/>
  <c r="H104" i="258"/>
  <c r="H25" i="254"/>
  <c r="H247" i="258"/>
  <c r="H250" i="239"/>
  <c r="H98" i="236"/>
  <c r="H177" i="240"/>
  <c r="H143" i="234"/>
  <c r="H323" i="239"/>
  <c r="H374" i="240"/>
  <c r="H317" i="234"/>
  <c r="H368" i="244"/>
  <c r="H48" i="239"/>
  <c r="H98" i="258"/>
  <c r="H194" i="254"/>
  <c r="H374" i="258"/>
  <c r="H132" i="234"/>
  <c r="H194" i="234"/>
  <c r="H174" i="234"/>
  <c r="H371" i="235"/>
  <c r="H104" i="235"/>
  <c r="H368" i="235"/>
  <c r="H70" i="239"/>
  <c r="H31" i="249"/>
  <c r="H177" i="249"/>
  <c r="H244" i="244"/>
  <c r="H216" i="258"/>
  <c r="H247" i="249"/>
  <c r="H340" i="244"/>
  <c r="H278" i="258"/>
  <c r="H216" i="249"/>
  <c r="H340" i="258"/>
  <c r="H59" i="258"/>
  <c r="H368" i="234"/>
  <c r="H317" i="244"/>
  <c r="H247" i="236"/>
  <c r="H70" i="240"/>
  <c r="H250" i="234"/>
  <c r="H371" i="240"/>
  <c r="H278" i="240"/>
  <c r="H171" i="234"/>
  <c r="H194" i="244"/>
  <c r="H28" i="240"/>
  <c r="H25" i="244"/>
  <c r="H31" i="258"/>
  <c r="H323" i="254"/>
  <c r="H205" i="239"/>
  <c r="H143" i="258"/>
  <c r="H320" i="244"/>
  <c r="H278" i="249"/>
  <c r="H371" i="236"/>
  <c r="H205" i="254"/>
  <c r="H132" i="258"/>
  <c r="H174" i="244"/>
  <c r="H317" i="239"/>
  <c r="H25" i="258"/>
  <c r="H371" i="249"/>
  <c r="H340" i="235"/>
  <c r="H289" i="235"/>
  <c r="H216" i="235"/>
  <c r="H216" i="239"/>
  <c r="H278" i="236"/>
  <c r="H28" i="258"/>
  <c r="H143" i="244"/>
  <c r="H320" i="240"/>
  <c r="H244" i="234"/>
  <c r="H104" i="240"/>
  <c r="H121" i="244"/>
  <c r="H250" i="240"/>
  <c r="H368" i="240"/>
  <c r="H98" i="254"/>
  <c r="H371" i="244"/>
  <c r="H104" i="236"/>
  <c r="H205" i="249"/>
  <c r="H104" i="254"/>
  <c r="H121" i="249"/>
  <c r="H289" i="234"/>
  <c r="H289" i="254"/>
  <c r="H104" i="249"/>
  <c r="H174" i="249"/>
  <c r="H48" i="235"/>
  <c r="H59" i="254"/>
  <c r="H98" i="234"/>
  <c r="H340" i="239"/>
  <c r="H48" i="234"/>
  <c r="H194" i="240"/>
  <c r="H177" i="244"/>
  <c r="H374" i="235"/>
  <c r="H340" i="254"/>
  <c r="H368" i="258"/>
  <c r="H101" i="258"/>
  <c r="H278" i="234"/>
  <c r="H340" i="234"/>
  <c r="H70" i="234"/>
  <c r="H121" i="235"/>
  <c r="H205" i="258"/>
  <c r="H317" i="254"/>
  <c r="H143" i="236"/>
  <c r="H28" i="254"/>
  <c r="H374" i="234"/>
  <c r="H250" i="244"/>
  <c r="H371" i="239"/>
  <c r="H391" i="249"/>
  <c r="H371" i="258"/>
  <c r="H374" i="239"/>
  <c r="H70" i="249"/>
  <c r="H267" i="234"/>
  <c r="H244" i="235"/>
  <c r="H278" i="235"/>
  <c r="H171" i="239"/>
  <c r="H174" i="239"/>
  <c r="H132" i="240"/>
  <c r="H340" i="236"/>
  <c r="H101" i="244"/>
  <c r="H216" i="244"/>
  <c r="H374" i="236"/>
  <c r="H391" i="254"/>
  <c r="H250" i="254"/>
  <c r="H247" i="240"/>
  <c r="H174" i="236"/>
  <c r="H101" i="254"/>
  <c r="H323" i="249"/>
  <c r="H323" i="258"/>
  <c r="H177" i="234"/>
  <c r="H132" i="254"/>
  <c r="H59" i="240"/>
  <c r="H247" i="244"/>
  <c r="H216" i="254"/>
  <c r="H289" i="258"/>
  <c r="H216" i="234"/>
  <c r="H250" i="235"/>
  <c r="H132" i="239"/>
  <c r="H143" i="239"/>
  <c r="H374" i="244"/>
  <c r="H317" i="240"/>
  <c r="H174" i="258"/>
  <c r="H31" i="240"/>
  <c r="H278" i="244"/>
  <c r="H70" i="236"/>
  <c r="H171" i="258"/>
  <c r="H320" i="258"/>
  <c r="H244" i="240"/>
  <c r="H104" i="234"/>
  <c r="H171" i="244"/>
  <c r="H289" i="244"/>
  <c r="H132" i="244"/>
  <c r="H28" i="236"/>
  <c r="H48" i="249"/>
  <c r="H48" i="236"/>
  <c r="H25" i="236"/>
  <c r="H371" i="234"/>
  <c r="H121" i="236"/>
  <c r="H48" i="244"/>
  <c r="H267" i="240"/>
  <c r="K33" i="24" l="1"/>
  <c r="H33" i="24"/>
  <c r="G33" i="24"/>
  <c r="D33" i="24"/>
  <c r="C33" i="24"/>
  <c r="J33" i="24"/>
  <c r="I33" i="24"/>
  <c r="F33" i="24"/>
  <c r="E33" i="24"/>
  <c r="D43" i="24" l="1"/>
  <c r="C43" i="24"/>
  <c r="G43" i="24"/>
  <c r="E43" i="24"/>
  <c r="F43" i="24"/>
  <c r="H43" i="24"/>
  <c r="J43" i="24"/>
  <c r="K43" i="24"/>
  <c r="I43" i="24"/>
  <c r="E121" i="143" l="1"/>
  <c r="E98" i="143"/>
  <c r="E132" i="143"/>
  <c r="C13" i="213"/>
  <c r="C9" i="213"/>
  <c r="C12" i="213"/>
  <c r="H13" i="213" l="1"/>
  <c r="J13" i="213" s="1"/>
  <c r="H9" i="213"/>
  <c r="H11" i="213" s="1"/>
  <c r="H12" i="213"/>
  <c r="J12" i="213" s="1"/>
  <c r="E104" i="143"/>
  <c r="E101" i="143"/>
  <c r="E31" i="143"/>
  <c r="G5" i="24"/>
  <c r="F5" i="24"/>
  <c r="E5" i="24"/>
  <c r="D5" i="24"/>
  <c r="C5" i="24"/>
  <c r="B5" i="24"/>
  <c r="C10" i="213"/>
  <c r="C11" i="213"/>
  <c r="B10" i="213"/>
  <c r="B11" i="213"/>
  <c r="J9" i="213" l="1"/>
  <c r="H10" i="213"/>
  <c r="C15" i="213"/>
  <c r="B15" i="213"/>
  <c r="G28" i="143"/>
  <c r="E145" i="143"/>
  <c r="E72" i="143"/>
  <c r="B33" i="24"/>
  <c r="C22" i="24"/>
  <c r="B22" i="24"/>
  <c r="K21" i="24"/>
  <c r="K22" i="24" s="1"/>
  <c r="E22" i="24"/>
  <c r="F22" i="24"/>
  <c r="H28" i="143"/>
  <c r="J12" i="24" l="1"/>
  <c r="J11" i="24"/>
  <c r="J9" i="24"/>
  <c r="J10" i="24"/>
  <c r="J6" i="24"/>
  <c r="L33" i="24"/>
  <c r="B43" i="24"/>
  <c r="H15" i="213"/>
  <c r="G31" i="143"/>
  <c r="L77" i="24"/>
  <c r="D22" i="24"/>
  <c r="H31" i="143"/>
  <c r="J5" i="24" l="1"/>
  <c r="B103" i="24"/>
  <c r="E103" i="24"/>
  <c r="C103" i="24"/>
  <c r="F103" i="24"/>
  <c r="D103" i="24"/>
  <c r="F89" i="24"/>
  <c r="C89" i="24"/>
  <c r="B89" i="24"/>
  <c r="E89" i="24"/>
  <c r="D89" i="24"/>
  <c r="D78" i="24"/>
  <c r="F78" i="24"/>
  <c r="E78" i="24"/>
  <c r="C78" i="24"/>
  <c r="K34" i="24"/>
  <c r="B78" i="24"/>
  <c r="I34" i="24"/>
  <c r="J34" i="24"/>
  <c r="M71" i="24"/>
  <c r="H34" i="24"/>
  <c r="M30" i="24"/>
  <c r="M72" i="24"/>
  <c r="M73" i="24"/>
  <c r="L34" i="24"/>
  <c r="M76" i="24"/>
  <c r="M75" i="24"/>
  <c r="L78" i="24"/>
  <c r="M74" i="24"/>
  <c r="M31" i="24"/>
  <c r="L43" i="24"/>
  <c r="K44" i="24" s="1"/>
  <c r="L88" i="24"/>
  <c r="G48" i="143"/>
  <c r="J15" i="213"/>
  <c r="J8" i="213" s="1"/>
  <c r="E28" i="213"/>
  <c r="I15" i="213"/>
  <c r="I12" i="213"/>
  <c r="I9" i="213"/>
  <c r="I13" i="213"/>
  <c r="I10" i="213"/>
  <c r="I11" i="213"/>
  <c r="I14" i="213"/>
  <c r="B16" i="213"/>
  <c r="C16" i="213"/>
  <c r="F16" i="213"/>
  <c r="G16" i="213"/>
  <c r="D16" i="213"/>
  <c r="E16" i="213"/>
  <c r="M77" i="24"/>
  <c r="L22" i="24"/>
  <c r="D34" i="24"/>
  <c r="F34" i="24"/>
  <c r="C34" i="24"/>
  <c r="G34" i="24"/>
  <c r="E34" i="24"/>
  <c r="M28" i="24"/>
  <c r="B34" i="24"/>
  <c r="M32" i="24"/>
  <c r="M33" i="24"/>
  <c r="M27" i="24"/>
  <c r="M29" i="24"/>
  <c r="H48" i="143"/>
  <c r="I44" i="24" l="1"/>
  <c r="J44" i="24"/>
  <c r="G44" i="24"/>
  <c r="H44" i="24"/>
  <c r="E44" i="24"/>
  <c r="F44" i="24"/>
  <c r="C44" i="24"/>
  <c r="M85" i="24"/>
  <c r="M86" i="24"/>
  <c r="M84" i="24"/>
  <c r="M87" i="24"/>
  <c r="M83" i="24"/>
  <c r="M82" i="24"/>
  <c r="M40" i="24"/>
  <c r="M39" i="24"/>
  <c r="M37" i="24"/>
  <c r="M38" i="24"/>
  <c r="M41" i="24"/>
  <c r="L19" i="24"/>
  <c r="L20" i="24"/>
  <c r="L17" i="24"/>
  <c r="L18" i="24"/>
  <c r="L21" i="24"/>
  <c r="L16" i="24"/>
  <c r="G59" i="143"/>
  <c r="H16" i="213"/>
  <c r="D23" i="24"/>
  <c r="B23" i="24"/>
  <c r="G23" i="24"/>
  <c r="I23" i="24"/>
  <c r="F23" i="24"/>
  <c r="H23" i="24"/>
  <c r="J23" i="24"/>
  <c r="E23" i="24"/>
  <c r="C23" i="24"/>
  <c r="M42" i="24"/>
  <c r="I12" i="24"/>
  <c r="B12" i="24"/>
  <c r="C12" i="24"/>
  <c r="D12" i="24"/>
  <c r="E12" i="24"/>
  <c r="H59" i="143"/>
  <c r="I7" i="24" l="1"/>
  <c r="I8" i="24"/>
  <c r="I9" i="24"/>
  <c r="I10" i="24"/>
  <c r="I11" i="24"/>
  <c r="I6" i="24"/>
  <c r="G70" i="143"/>
  <c r="D44" i="24"/>
  <c r="L89" i="24"/>
  <c r="M88" i="24"/>
  <c r="B44" i="24"/>
  <c r="L44" i="24" s="1"/>
  <c r="K23" i="24"/>
  <c r="M43" i="24"/>
  <c r="F12" i="24"/>
  <c r="G12" i="24"/>
  <c r="H70" i="143"/>
  <c r="G98" i="143" l="1"/>
  <c r="H98" i="143"/>
  <c r="G101" i="143" l="1"/>
  <c r="E13" i="24"/>
  <c r="C13" i="24"/>
  <c r="B13" i="24"/>
  <c r="G13" i="24"/>
  <c r="D13" i="24"/>
  <c r="F13" i="24"/>
  <c r="H101" i="143"/>
  <c r="G104" i="143" l="1"/>
  <c r="H13" i="24"/>
  <c r="H104" i="143"/>
  <c r="G121" i="143" l="1"/>
  <c r="H121" i="143"/>
  <c r="G132" i="143" l="1"/>
  <c r="H132" i="143"/>
  <c r="G143" i="143" l="1"/>
  <c r="H143" i="143"/>
  <c r="G171" i="143" l="1"/>
  <c r="H171" i="143"/>
  <c r="G174" i="143" l="1"/>
  <c r="H174" i="143"/>
  <c r="G177" i="143" l="1"/>
  <c r="H177" i="143"/>
  <c r="G194" i="143" l="1"/>
  <c r="H194" i="143"/>
  <c r="G205" i="143" l="1"/>
  <c r="H205" i="143"/>
  <c r="G216" i="143" l="1"/>
  <c r="H216" i="143"/>
  <c r="G244" i="143" l="1"/>
  <c r="H244" i="143"/>
  <c r="G247" i="143" l="1"/>
  <c r="H247" i="143"/>
  <c r="G250" i="143" l="1"/>
  <c r="H250" i="143"/>
  <c r="G267" i="143" l="1"/>
  <c r="H267" i="143"/>
  <c r="G278" i="143" l="1"/>
  <c r="H278" i="143"/>
  <c r="G289" i="143" l="1"/>
  <c r="H289" i="143"/>
  <c r="G317" i="143" l="1"/>
  <c r="H317" i="143"/>
  <c r="G320" i="143" l="1"/>
  <c r="H320" i="143"/>
  <c r="G323" i="143" l="1"/>
  <c r="H323" i="143"/>
  <c r="G340" i="143" l="1"/>
  <c r="G368" i="143" s="1"/>
  <c r="H340" i="143"/>
  <c r="H368" i="143"/>
  <c r="G371" i="143" l="1"/>
  <c r="H371" i="143"/>
  <c r="G374" i="143" l="1"/>
  <c r="H374" i="143"/>
  <c r="G391" i="143" l="1"/>
  <c r="G2" i="143" s="1"/>
  <c r="H391" i="143"/>
  <c r="L57" i="24" l="1"/>
  <c r="C46" i="24" s="1"/>
  <c r="L48" i="24"/>
  <c r="G58" i="24" l="1"/>
  <c r="K58" i="24"/>
  <c r="H58" i="24"/>
  <c r="I58" i="24"/>
  <c r="J58" i="24"/>
  <c r="M48" i="24"/>
  <c r="M54" i="24"/>
  <c r="F58" i="24"/>
  <c r="M100" i="24"/>
  <c r="C58" i="24"/>
  <c r="M55" i="24"/>
  <c r="M99" i="24"/>
  <c r="M98" i="24"/>
  <c r="M53" i="24"/>
  <c r="M97" i="24"/>
  <c r="M52" i="24"/>
  <c r="M95" i="24"/>
  <c r="M94" i="24"/>
  <c r="M96" i="24"/>
  <c r="M50" i="24"/>
  <c r="M49" i="24"/>
  <c r="M51" i="24"/>
  <c r="L102" i="24"/>
  <c r="C91" i="24" s="1"/>
  <c r="M93" i="24"/>
  <c r="M101" i="24" l="1"/>
  <c r="M56" i="24"/>
  <c r="D58" i="24"/>
  <c r="M102" i="24"/>
  <c r="E58" i="24"/>
  <c r="B58" i="24"/>
  <c r="M57" i="24"/>
  <c r="L103" i="24"/>
  <c r="L58" i="24"/>
  <c r="A75" i="143" l="1"/>
  <c r="A148" i="143" s="1"/>
  <c r="A221" i="143" s="1"/>
  <c r="A294" i="143" s="1"/>
  <c r="A345" i="143" s="1"/>
  <c r="AE2" i="24" l="1"/>
  <c r="AD2" i="24"/>
  <c r="AP2" i="24"/>
  <c r="AQ2" i="24"/>
  <c r="AO2" i="24"/>
  <c r="AC2" i="24"/>
  <c r="AH2" i="24"/>
  <c r="AN2" i="24"/>
  <c r="AB2" i="24"/>
  <c r="AI2" i="24"/>
  <c r="AM2" i="24"/>
  <c r="Z2" i="24"/>
  <c r="AG2" i="24"/>
  <c r="AL2" i="24"/>
  <c r="AA2" i="24"/>
  <c r="AJ2" i="24"/>
  <c r="AK2" i="24"/>
  <c r="AR2" i="24"/>
  <c r="AF2" i="24"/>
</calcChain>
</file>

<file path=xl/sharedStrings.xml><?xml version="1.0" encoding="utf-8"?>
<sst xmlns="http://schemas.openxmlformats.org/spreadsheetml/2006/main" count="4583" uniqueCount="536">
  <si>
    <t>%</t>
  </si>
  <si>
    <t>TOTAL</t>
  </si>
  <si>
    <t>BP</t>
  </si>
  <si>
    <t>B2</t>
  </si>
  <si>
    <t>B3</t>
  </si>
  <si>
    <t>B4</t>
  </si>
  <si>
    <t>B5</t>
  </si>
  <si>
    <t>B6</t>
  </si>
  <si>
    <t>B7</t>
  </si>
  <si>
    <t>B8</t>
  </si>
  <si>
    <t>B9</t>
  </si>
  <si>
    <t>ACTIVIDADES</t>
  </si>
  <si>
    <t>A1</t>
  </si>
  <si>
    <t>A2</t>
  </si>
  <si>
    <t>A3</t>
  </si>
  <si>
    <t>A4</t>
  </si>
  <si>
    <t>A5</t>
  </si>
  <si>
    <t>A6</t>
  </si>
  <si>
    <t>Gestión y Coordinación</t>
  </si>
  <si>
    <t>Coste total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</si>
  <si>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</si>
  <si>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</si>
  <si>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</si>
  <si>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</si>
  <si>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</si>
  <si>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</si>
  <si>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</si>
  <si>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</si>
  <si>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</si>
  <si>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</si>
  <si>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GASTO ELEGIBLE</t>
  </si>
  <si>
    <t>CUADRO FINANCIERO RESUMEN</t>
  </si>
  <si>
    <t>TOTAL %</t>
  </si>
  <si>
    <t>DENOMINACIÓN BENEFICIARIO</t>
  </si>
  <si>
    <t>% imputación</t>
  </si>
  <si>
    <t>Coste unitario</t>
  </si>
  <si>
    <t>GASTO TOTAL ELEGIBLE ACTIVIDAD 1</t>
  </si>
  <si>
    <t>GASTO TOTAL ELEGIBLE ACTIVIDAD 2</t>
  </si>
  <si>
    <t>GASTO TOTAL ELEGIBLE ACTIVIDAD 3</t>
  </si>
  <si>
    <t>GASTO TOTAL ELEGIBLE ACTIVIDAD 4</t>
  </si>
  <si>
    <t>nutIII</t>
  </si>
  <si>
    <t>PT111</t>
  </si>
  <si>
    <t>PT112</t>
  </si>
  <si>
    <t>PT119</t>
  </si>
  <si>
    <t>PT11A</t>
  </si>
  <si>
    <t>PT11B</t>
  </si>
  <si>
    <t>PT11C</t>
  </si>
  <si>
    <t>PT11D</t>
  </si>
  <si>
    <t>PT11E</t>
  </si>
  <si>
    <t>ES415</t>
  </si>
  <si>
    <t>ES418</t>
  </si>
  <si>
    <t>ES419</t>
  </si>
  <si>
    <t>ES111</t>
  </si>
  <si>
    <t>ES112</t>
  </si>
  <si>
    <t>ES113</t>
  </si>
  <si>
    <t>ES114</t>
  </si>
  <si>
    <t>PT16J</t>
  </si>
  <si>
    <t>ES431</t>
  </si>
  <si>
    <t>ES432</t>
  </si>
  <si>
    <t>PT181</t>
  </si>
  <si>
    <t>PT184</t>
  </si>
  <si>
    <t>PT186</t>
  </si>
  <si>
    <t>PT187</t>
  </si>
  <si>
    <t>PT16H</t>
  </si>
  <si>
    <t>PT16B</t>
  </si>
  <si>
    <t>PT16E</t>
  </si>
  <si>
    <t>PT16F</t>
  </si>
  <si>
    <t>ES615</t>
  </si>
  <si>
    <t>PT150</t>
  </si>
  <si>
    <t>ES613</t>
  </si>
  <si>
    <t>ES618</t>
  </si>
  <si>
    <t>ES612</t>
  </si>
  <si>
    <t>XX999</t>
  </si>
  <si>
    <t>ES413</t>
  </si>
  <si>
    <t>ES411</t>
  </si>
  <si>
    <t>PT16D</t>
  </si>
  <si>
    <t>PT16G</t>
  </si>
  <si>
    <t>PT170</t>
  </si>
  <si>
    <t>PT200</t>
  </si>
  <si>
    <t>PT300</t>
  </si>
  <si>
    <t>ES120</t>
  </si>
  <si>
    <t>ES130</t>
  </si>
  <si>
    <t>ES211</t>
  </si>
  <si>
    <t>ES212</t>
  </si>
  <si>
    <t>ES213</t>
  </si>
  <si>
    <t>ES220</t>
  </si>
  <si>
    <t>ES230</t>
  </si>
  <si>
    <t>ES241</t>
  </si>
  <si>
    <t>ES242</t>
  </si>
  <si>
    <t>ES243</t>
  </si>
  <si>
    <t>ES300</t>
  </si>
  <si>
    <t>ES421</t>
  </si>
  <si>
    <t>ES422</t>
  </si>
  <si>
    <t>ES423</t>
  </si>
  <si>
    <t>ES424</t>
  </si>
  <si>
    <t>ES425</t>
  </si>
  <si>
    <t>ES511</t>
  </si>
  <si>
    <t>ES512</t>
  </si>
  <si>
    <t>ES513</t>
  </si>
  <si>
    <t>ES514</t>
  </si>
  <si>
    <t>ES521</t>
  </si>
  <si>
    <t>ES522</t>
  </si>
  <si>
    <t>ES523</t>
  </si>
  <si>
    <t>ES531</t>
  </si>
  <si>
    <t>ES532</t>
  </si>
  <si>
    <t>ES533</t>
  </si>
  <si>
    <t>ES620</t>
  </si>
  <si>
    <t>ES630</t>
  </si>
  <si>
    <t>ES640</t>
  </si>
  <si>
    <t>ES703</t>
  </si>
  <si>
    <t>ES704</t>
  </si>
  <si>
    <t>ES705</t>
  </si>
  <si>
    <t>ES706</t>
  </si>
  <si>
    <t>ES707</t>
  </si>
  <si>
    <t>ES708</t>
  </si>
  <si>
    <t>ES709</t>
  </si>
  <si>
    <t>PT16I</t>
  </si>
  <si>
    <t>ES900</t>
  </si>
  <si>
    <t>BE100</t>
  </si>
  <si>
    <t>PT900</t>
  </si>
  <si>
    <t>ACRÓNIMO DEL PROYECTO</t>
  </si>
  <si>
    <t>EJE PRIORITARIO
EIXO PRIORITÁRIO
PRIORITY AXIS</t>
  </si>
  <si>
    <t>CÓDIGO CATEGORÍA DE INTERVENCIÓN
CÓDIGO CATEGORIA DE INTERVENÇÃO
INTERVENTION FIELD CODE</t>
  </si>
  <si>
    <t>NOMBRE CATEGORÍA INTERVENCIÓN
NOME DA CATEGORIA DE INTERVENÇÃO
INTERVENTION FIELD NAME</t>
  </si>
  <si>
    <t>Infraestructuras de investigación e innovación (públicas)</t>
  </si>
  <si>
    <t>Infraestructuras de investigación e innovación (privadas, incluidos parques científicos)</t>
  </si>
  <si>
    <t>Actividades de investigación e innovación en centros públicos y centros de competencia, incluida la creación de redes</t>
  </si>
  <si>
    <t>Actividades de investigación e innovación en centros privados, incluida la creación de redes</t>
  </si>
  <si>
    <t>Transferencia de tecnología y cooperación universidad-empresa, sobre todo en beneficio de las PYME</t>
  </si>
  <si>
    <t>Apoyo a entramados y redes de empresas, sobre todo en beneficio de las PYME</t>
  </si>
  <si>
    <t>Procesos de investigación e innovación en las PYME (incluidos sistemas de cheques, operaciones, diseños, servicios e innovación social)</t>
  </si>
  <si>
    <t>Infraestructuras de investigación e innovación, procesos, transferencia de tecnología y cooperación en empresas centradas en la economía con bajas emisiones de carbono y la resistencia al cambio climático</t>
  </si>
  <si>
    <t>Servicios avanzados de apoyo a las PYME y agrupaciones de PYME (incluidos servicios de gestión, comercialización y diseño)</t>
  </si>
  <si>
    <t>Desarrollo empresarial de las PYME, apoyo al emprendimiento y la incubación (incluido el apoyo a las empresas incipientes y empresas derivadas)</t>
  </si>
  <si>
    <t>Eficiencia energética y proyectos de demostración en PYME y medidas de apoyo</t>
  </si>
  <si>
    <t>Infraestructuras empresariales para las PYME (incluyendo instalaciones y parques industriales)</t>
  </si>
  <si>
    <t>Trabajo por cuenta propia, espíritu emprendedor y creación de empresas, incluidas las microempresas y PYME emprendedoras</t>
  </si>
  <si>
    <t>Adaptación al cambio de trabajadores, empresas y emprendedores</t>
  </si>
  <si>
    <t>Tratamiento de residuos domésticos (incluidas las medidas de tratamiento biomecánico y térmico, de incineración y vertedero)</t>
  </si>
  <si>
    <t>Gestión y conservación del agua potable (incluida la gestión de las cuencas fluviales, suministro de agua, medidas específicas de adaptación al cambio climático, medición del consumo por zona y consumidor, sistemas de tarifación y reducción de escapes)</t>
  </si>
  <si>
    <t>Sistemas de transporte inteligente (incluida la introducción de la gestión de la demanda, los sistemas de peaje, el control del seguimiento de las TI y los sistemas de información)</t>
  </si>
  <si>
    <t>Prevención y control integrados de la contaminación</t>
  </si>
  <si>
    <t>Protección y fortalecimiento de la biodiversidad, protección de la naturaleza e infraestructura ecológica</t>
  </si>
  <si>
    <t>Protección, restauración y uso sostenible de los espacios Natura 2000</t>
  </si>
  <si>
    <t>Medidas de adaptación al cambio climático y prevención y gestión de riesgos relacionados con el clima, como la erosión, los incendios, las inundaciones, las tormentas y las sequías, incluida la sensibilización, la protección civil y los sistemas e infraestructuras de gestión de catástrofes</t>
  </si>
  <si>
    <t>Prevención y gestión de riesgos naturales no relacionados con el clima (como terremotos) y de riesgos relacionados con actividades humanas (como accidentes tecnológicos) incluida la sensibilización, la protección civil y los sistemas e infraestructuras de gestión de catástrofes</t>
  </si>
  <si>
    <t>Carriles para bicicletas y caminos peatonales</t>
  </si>
  <si>
    <t>Desarrollo y promoción del potencial turístico de los espacios naturales</t>
  </si>
  <si>
    <t>Protección, desarrollo y promoción de los activos de la cultura y el patrimonio públicos</t>
  </si>
  <si>
    <t>Facilitar el acceso a servicios asequibles, sostenibles y de calidad, incluidos los servicios sanitarios y sociales de interés general</t>
  </si>
  <si>
    <t>Invertir en capacidad institucional y en eficiencia de las administraciones y servicios públicos a escala nacional, regional y local para introducir reformas y mejoras en la reglamentación y la gobernanza</t>
  </si>
  <si>
    <t>Preparación, ejecución, seguimiento e inspección</t>
  </si>
  <si>
    <t>Evaluación y estudios</t>
  </si>
  <si>
    <t>Información y comunicación</t>
  </si>
  <si>
    <t>NUT</t>
  </si>
  <si>
    <t>Provincia</t>
  </si>
  <si>
    <t>Lugo</t>
  </si>
  <si>
    <t>Orense</t>
  </si>
  <si>
    <t>Pontevedra</t>
  </si>
  <si>
    <t>A Coruña</t>
  </si>
  <si>
    <t>Principado de Asturias</t>
  </si>
  <si>
    <t>Cantabria</t>
  </si>
  <si>
    <t>Álava</t>
  </si>
  <si>
    <t>Guipúzcoa</t>
  </si>
  <si>
    <t>Vizcaya</t>
  </si>
  <si>
    <t>Comunidad Foral de Navarra</t>
  </si>
  <si>
    <t>La Rioja</t>
  </si>
  <si>
    <t>Huesca</t>
  </si>
  <si>
    <t>Teruel</t>
  </si>
  <si>
    <t>Zaragoza</t>
  </si>
  <si>
    <t>Comunidad de Madrid</t>
  </si>
  <si>
    <t>Ávila</t>
  </si>
  <si>
    <t>ES412</t>
  </si>
  <si>
    <t>Burgos</t>
  </si>
  <si>
    <t>León</t>
  </si>
  <si>
    <t>ES414</t>
  </si>
  <si>
    <t>Palencia</t>
  </si>
  <si>
    <t>Salamanca</t>
  </si>
  <si>
    <t>ES416</t>
  </si>
  <si>
    <t>Segovia</t>
  </si>
  <si>
    <t>ES417</t>
  </si>
  <si>
    <t>Soria</t>
  </si>
  <si>
    <t>Valladolid</t>
  </si>
  <si>
    <t>Zamora</t>
  </si>
  <si>
    <t>Albacete</t>
  </si>
  <si>
    <t>Ciudad Real</t>
  </si>
  <si>
    <t>Cuenca</t>
  </si>
  <si>
    <t>Guadalajara</t>
  </si>
  <si>
    <t>Toledo</t>
  </si>
  <si>
    <t>Badajoz</t>
  </si>
  <si>
    <t>Cáceres</t>
  </si>
  <si>
    <t>Barcelona</t>
  </si>
  <si>
    <t>Gerona</t>
  </si>
  <si>
    <t>Lérida</t>
  </si>
  <si>
    <t>Tarragona</t>
  </si>
  <si>
    <t>Alicante</t>
  </si>
  <si>
    <t>Castellón</t>
  </si>
  <si>
    <t>Valencia</t>
  </si>
  <si>
    <t>Ibiza y Formentera</t>
  </si>
  <si>
    <t>Mallorca</t>
  </si>
  <si>
    <t>Menorca</t>
  </si>
  <si>
    <t>ES611</t>
  </si>
  <si>
    <t>Almería</t>
  </si>
  <si>
    <t>Cádiz</t>
  </si>
  <si>
    <t>Córdoba</t>
  </si>
  <si>
    <t>ES614</t>
  </si>
  <si>
    <t>Granada</t>
  </si>
  <si>
    <t>Huelva</t>
  </si>
  <si>
    <t>ES616</t>
  </si>
  <si>
    <t>Jaén</t>
  </si>
  <si>
    <t>ES617</t>
  </si>
  <si>
    <t>Málaga</t>
  </si>
  <si>
    <t>Sevilla</t>
  </si>
  <si>
    <t>Región de Murcia</t>
  </si>
  <si>
    <t>Ceuta</t>
  </si>
  <si>
    <t>Melilla</t>
  </si>
  <si>
    <t>El Hierro</t>
  </si>
  <si>
    <t>Fuerteventura</t>
  </si>
  <si>
    <t>Gran Canaria</t>
  </si>
  <si>
    <t>La Gomera</t>
  </si>
  <si>
    <t>La Palma</t>
  </si>
  <si>
    <t>Lanzarote</t>
  </si>
  <si>
    <t>Tenerife</t>
  </si>
  <si>
    <t>Alto Minho</t>
  </si>
  <si>
    <t>Cávado</t>
  </si>
  <si>
    <t>Ave</t>
  </si>
  <si>
    <t>Área Metropolitana do Porto</t>
  </si>
  <si>
    <t>Alto Tâmega</t>
  </si>
  <si>
    <t>Tâmega e Sousa</t>
  </si>
  <si>
    <t>Douro</t>
  </si>
  <si>
    <t>Terras de Trás-os-Montes</t>
  </si>
  <si>
    <t>Algarve</t>
  </si>
  <si>
    <t>Oeste</t>
  </si>
  <si>
    <t>Região de Aveiro</t>
  </si>
  <si>
    <t>Região de Coimbra</t>
  </si>
  <si>
    <t>Região de Leiria</t>
  </si>
  <si>
    <t>Viseu Dão-Lafões</t>
  </si>
  <si>
    <t>Beira Baixa</t>
  </si>
  <si>
    <t>Médio Tejo</t>
  </si>
  <si>
    <t>Beiras e Serra da Estrela</t>
  </si>
  <si>
    <t>Área Metropolitana de Lisboa</t>
  </si>
  <si>
    <t>Alentejo Litoral</t>
  </si>
  <si>
    <t>Baixo Alentejo</t>
  </si>
  <si>
    <t>PT185</t>
  </si>
  <si>
    <t>Lezíria do Tejo</t>
  </si>
  <si>
    <t>Alto Alentejo</t>
  </si>
  <si>
    <t>Alentejo Central</t>
  </si>
  <si>
    <t>Região Autónoma dos Açores</t>
  </si>
  <si>
    <t>Região Autónoma da Madeira</t>
  </si>
  <si>
    <t>Pluriregional</t>
  </si>
  <si>
    <t xml:space="preserve">ES900 
</t>
  </si>
  <si>
    <t>Otras zonas</t>
  </si>
  <si>
    <t>TOTAL 20 BEs</t>
  </si>
  <si>
    <t xml:space="preserve">NUT III </t>
  </si>
  <si>
    <t>NUT espacio Poctep</t>
  </si>
  <si>
    <t>CÓDIGO BE</t>
  </si>
  <si>
    <t>CÓDIGO EP</t>
  </si>
  <si>
    <t>Cantidad
(Nº personas)</t>
  </si>
  <si>
    <t>Descripción (Cargo/Función y tareas/resultados)</t>
  </si>
  <si>
    <t>Coste unitario (coste bruto anual)</t>
  </si>
  <si>
    <t>% imputación (% designación)</t>
  </si>
  <si>
    <t>Coste unitario (coste servicio)</t>
  </si>
  <si>
    <t>% SIMPLIFICADOS</t>
  </si>
  <si>
    <t>Anualidades</t>
  </si>
  <si>
    <t>Actividades</t>
  </si>
  <si>
    <t>Categorías de gasto</t>
  </si>
  <si>
    <t>Personal</t>
  </si>
  <si>
    <t>Oficina y administrativos</t>
  </si>
  <si>
    <t>Viaje y alojamiento</t>
  </si>
  <si>
    <t>Servicios y asesoramiento externos</t>
  </si>
  <si>
    <t>Infraestructura y obras</t>
  </si>
  <si>
    <t>Equipos</t>
  </si>
  <si>
    <t>Escribir código EP</t>
  </si>
  <si>
    <t>Cantidad
(Nº servicios)</t>
  </si>
  <si>
    <t>Descripción (decripción del servicio)</t>
  </si>
  <si>
    <t>DFSFFSDF</t>
  </si>
  <si>
    <t>CATEGORÍA / ANUALIDAD</t>
  </si>
  <si>
    <t>CATEGORÍA / ACTIVIDAD</t>
  </si>
  <si>
    <t>CATEGORÍA / BENEFICIARIO</t>
  </si>
  <si>
    <t>ACTIVIDAD / BENEFICIARIO</t>
  </si>
  <si>
    <t>ANUALIDAD / BENEFICIARIO</t>
  </si>
  <si>
    <t>Cantidad
(Nº equipos)</t>
  </si>
  <si>
    <t>Descripción (decripción del equipo)</t>
  </si>
  <si>
    <t>Coste unitario (coste equipo)</t>
  </si>
  <si>
    <t>Cantidad
(Nº actuaciones)</t>
  </si>
  <si>
    <t>Descripción (decripción de las infraestructuras y obras)</t>
  </si>
  <si>
    <t>Acumulado BE</t>
  </si>
  <si>
    <t>Acumulado Consorcio</t>
  </si>
  <si>
    <t>GASTO TOTAL ELEGIBLE ACTIVIDAD 5</t>
  </si>
  <si>
    <t>GASTO TOTAL ELEGIBLE ACTIVIDAD 6</t>
  </si>
  <si>
    <t>Gasto elegible</t>
  </si>
  <si>
    <t>TOTAL TODOS NUT 3</t>
  </si>
  <si>
    <t>% del total</t>
  </si>
  <si>
    <t>Ruta pestaña</t>
  </si>
  <si>
    <t>Nombre pestaña</t>
  </si>
  <si>
    <t>Largo de ruta</t>
  </si>
  <si>
    <t>Posición corchete</t>
  </si>
  <si>
    <t>ssfdf</t>
  </si>
  <si>
    <t>45654654</t>
  </si>
  <si>
    <t>TOTAL BENEFICIARIO</t>
  </si>
  <si>
    <t>Dimensión 3</t>
  </si>
  <si>
    <t>001</t>
  </si>
  <si>
    <t>112</t>
  </si>
  <si>
    <t>123</t>
  </si>
  <si>
    <t>134</t>
  </si>
  <si>
    <t>145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</si>
  <si>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</si>
  <si>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</si>
  <si>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</si>
  <si>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</si>
  <si>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</si>
  <si>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</si>
  <si>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</si>
  <si>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</si>
  <si>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</si>
  <si>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</si>
  <si>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</si>
  <si>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</si>
  <si>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</si>
  <si>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</si>
  <si>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</si>
  <si>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</si>
  <si>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</si>
  <si>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</si>
  <si>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</si>
  <si>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</si>
  <si>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</si>
  <si>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</si>
  <si>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</si>
  <si>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</si>
  <si>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</si>
  <si>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</si>
  <si>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</si>
  <si>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</si>
  <si>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</si>
  <si>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</si>
  <si>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</si>
  <si>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</si>
  <si>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</si>
  <si>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</si>
  <si>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</si>
  <si>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</si>
  <si>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</si>
  <si>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</si>
  <si>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</si>
  <si>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</si>
  <si>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</si>
  <si>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</si>
  <si>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</si>
  <si>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</si>
  <si>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</si>
  <si>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</si>
  <si>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</si>
  <si>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</si>
  <si>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</si>
  <si>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</si>
  <si>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</si>
  <si>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</si>
  <si>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</si>
  <si>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</si>
  <si>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</si>
  <si>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</si>
  <si>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</si>
  <si>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</si>
  <si>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</si>
  <si>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</si>
  <si>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</si>
  <si>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</si>
  <si>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</si>
  <si>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</si>
  <si>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</si>
  <si>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</si>
  <si>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</si>
  <si>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</si>
  <si>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</si>
  <si>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</si>
  <si>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</si>
  <si>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</si>
  <si>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</si>
  <si>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</si>
  <si>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</si>
  <si>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</si>
  <si>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</si>
  <si>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</si>
  <si>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</si>
  <si>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</si>
  <si>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</si>
  <si>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</si>
  <si>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</si>
  <si>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</si>
  <si>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</si>
  <si>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</si>
  <si>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</si>
  <si>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</si>
  <si>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</si>
  <si>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</si>
  <si>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</si>
  <si>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</si>
  <si>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</si>
  <si>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</si>
  <si>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</si>
  <si>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</si>
  <si>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</si>
  <si>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</si>
  <si>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</si>
  <si>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</si>
  <si>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</si>
  <si>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</si>
  <si>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</si>
  <si>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</si>
  <si>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</si>
  <si>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</si>
  <si>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</si>
  <si>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</si>
  <si>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</si>
  <si>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</si>
  <si>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</si>
  <si>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</si>
  <si>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</si>
  <si>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</si>
  <si>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</si>
  <si>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</si>
  <si>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</si>
  <si>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</si>
  <si>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</si>
  <si>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</si>
  <si>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</si>
  <si>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</si>
  <si>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</si>
  <si>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</si>
  <si>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</si>
  <si>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</si>
  <si>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</si>
  <si>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</si>
  <si>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</si>
  <si>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</si>
  <si>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</si>
  <si>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</si>
  <si>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</si>
  <si>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</si>
  <si>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</si>
  <si>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</si>
  <si>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</si>
  <si>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</si>
  <si>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</si>
  <si>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</si>
  <si>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</si>
  <si>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</si>
  <si>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</si>
  <si>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</si>
  <si>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</si>
  <si>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</si>
  <si>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</si>
  <si>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</si>
  <si>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</si>
  <si>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</si>
  <si>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</si>
  <si>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</si>
  <si>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</si>
  <si>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</si>
  <si>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</si>
  <si>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</si>
  <si>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</si>
  <si>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</si>
  <si>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</si>
  <si>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</si>
  <si>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</si>
  <si>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</si>
  <si>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</si>
  <si>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</si>
  <si>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</si>
  <si>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</si>
  <si>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</si>
  <si>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</si>
  <si>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</si>
  <si>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</si>
  <si>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</si>
  <si>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</si>
  <si>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</si>
  <si>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</si>
  <si>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</si>
  <si>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</si>
  <si>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</si>
  <si>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P</t>
  </si>
  <si>
    <t>B</t>
  </si>
  <si>
    <t>C</t>
  </si>
  <si>
    <t>D</t>
  </si>
  <si>
    <t>E</t>
  </si>
  <si>
    <t>F</t>
  </si>
  <si>
    <t>G</t>
  </si>
  <si>
    <t>H</t>
  </si>
  <si>
    <t>I</t>
  </si>
  <si>
    <t>J</t>
  </si>
  <si>
    <t>Detalle de actividad por beneficiario</t>
  </si>
  <si>
    <t>Detalle de anualidad por beneficiario</t>
  </si>
  <si>
    <t>BE20</t>
  </si>
  <si>
    <t>Totales por beneficiario/anualidad</t>
  </si>
  <si>
    <t>Totales por beneficiario/categoria</t>
  </si>
  <si>
    <t>Nombre BE</t>
  </si>
  <si>
    <t>TOTAL CONSORCIO</t>
  </si>
  <si>
    <t>€ BE</t>
  </si>
  <si>
    <t>enlace a resumen</t>
  </si>
  <si>
    <t>ghgf</t>
  </si>
  <si>
    <t>K</t>
  </si>
  <si>
    <t xml:space="preserve">sadasfasf fasdfdsaf sdfsdafsdaf fsfdeasfsdf sdfsdafds fdsf sdfdsfsdf s dasd fds fsdf sdf sd  fdsafsdafsdfsd  dsfdsfasfsd d sd fsdfsdf sdffsdf sdsdf sd fsdfsf sf sdf sfdsaf sdf s ddsf </t>
  </si>
  <si>
    <t>0001_ACRONIMO_XYZ</t>
  </si>
  <si>
    <t>Visibilidad, transparencia y comunicación</t>
  </si>
  <si>
    <t>Escribir aquí el título de la actividad 1</t>
  </si>
  <si>
    <t>Escribir aquí el título de la actividad 2</t>
  </si>
  <si>
    <t>Escribir aquí el título de la actividad 3</t>
  </si>
  <si>
    <t>Escribir aquí el título de la actividad 4</t>
  </si>
  <si>
    <t>Escribir denominación B3</t>
  </si>
  <si>
    <t>Escribir denominación B4</t>
  </si>
  <si>
    <t>Escribir denominación B5</t>
  </si>
  <si>
    <t>Escribir denominación B6</t>
  </si>
  <si>
    <t>Escribir denominación B7</t>
  </si>
  <si>
    <t>Escribir denominación B8</t>
  </si>
  <si>
    <t>Escribir denominación B9</t>
  </si>
  <si>
    <t>Escribir denominación B10</t>
  </si>
  <si>
    <t>Escribir denominación B11</t>
  </si>
  <si>
    <t>Escribir denominación B12</t>
  </si>
  <si>
    <t>Escribir denominación B13</t>
  </si>
  <si>
    <t>Escribir denominación B14</t>
  </si>
  <si>
    <t>Escribir denominación B15</t>
  </si>
  <si>
    <t>Escribir denominación B16</t>
  </si>
  <si>
    <t>Escribir denominación B17</t>
  </si>
  <si>
    <t>Escribir denominación B18</t>
  </si>
  <si>
    <t>Escribir denominación B19</t>
  </si>
  <si>
    <t>B20</t>
  </si>
  <si>
    <t>Escribir denominación B2</t>
  </si>
  <si>
    <t>Escribir denominación BP</t>
  </si>
  <si>
    <t>GASTO ELEGIBLE DEL PROYECTO POR CATEGORÍA DE GASTO FRENTE A ACTIVIDAD Y ANUALIDAD</t>
  </si>
  <si>
    <t>GASTO ELEGIBLE DEL PROYECTO POR CATEGORÍA DE GASTO, POR ACTIVIDAD Y POR ANUALIDAD, FRENTE A BENEFICIARIO</t>
  </si>
  <si>
    <t>GASTO ELEGIBLE DEL BENEFICIARIO POR CATEGORÍA DE GASTO FRENTE A ACTIVIDAD Y ANUALIDAD</t>
  </si>
  <si>
    <t>GASTO ELEGIBLE DEL BENEFICIARIO POR NUT3</t>
  </si>
  <si>
    <t>Escribir denominación B20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</si>
</sst>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.00\ &quot;€&quot;"/>
    <numFmt numFmtId="166" formatCode="_-* #,##0\ _€_-;\-* #,##0\ _€_-;_-* &quot;-&quot;??\ _€_-;_-@_-"/>
    <numFmt numFmtId="167" formatCode="_-* #,##0.000\ _€_-;\-* #,##0.000\ _€_-;_-* &quot;-&quot;??\ _€_-;_-@_-"/>
  </numFmts>
  <fonts count="6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Tahoma"/>
      <family val="2"/>
    </font>
    <font>
      <sz val="12"/>
      <name val="Tahoma"/>
      <family val="2"/>
    </font>
    <font>
      <b/>
      <sz val="12"/>
      <color indexed="9"/>
      <name val="Tahoma"/>
      <family val="2"/>
    </font>
    <font>
      <b/>
      <sz val="20"/>
      <color indexed="48"/>
      <name val="Tahoma"/>
      <family val="2"/>
    </font>
    <font>
      <sz val="12"/>
      <color theme="0"/>
      <name val="Tahoma"/>
      <family val="2"/>
    </font>
    <font>
      <sz val="10"/>
      <name val="Arial"/>
      <family val="2"/>
    </font>
    <font>
      <b/>
      <sz val="12"/>
      <color theme="0"/>
      <name val="Tahoma"/>
      <family val="2"/>
    </font>
    <font>
      <b/>
      <sz val="14"/>
      <color indexed="48"/>
      <name val="Tahoma"/>
      <family val="2"/>
    </font>
    <font>
      <sz val="14"/>
      <name val="Tahoma"/>
      <family val="2"/>
    </font>
    <font>
      <b/>
      <sz val="20"/>
      <name val="Tahoma"/>
      <family val="2"/>
    </font>
    <font>
      <b/>
      <sz val="14"/>
      <color theme="0"/>
      <name val="Tahoma"/>
      <family val="2"/>
    </font>
    <font>
      <b/>
      <sz val="11"/>
      <name val="Calibri"/>
      <family val="2"/>
      <scheme val="minor"/>
    </font>
    <font>
      <sz val="8"/>
      <name val="Arial"/>
    </font>
    <font>
      <b/>
      <sz val="24"/>
      <color rgb="FF003399"/>
      <name val="Tahoma"/>
      <family val="2"/>
    </font>
    <font>
      <sz val="10"/>
      <color rgb="FF003399"/>
      <name val="Tahoma"/>
      <family val="2"/>
    </font>
    <font>
      <b/>
      <sz val="20"/>
      <color rgb="FF003399"/>
      <name val="Tahoma"/>
      <family val="2"/>
    </font>
    <font>
      <b/>
      <sz val="15"/>
      <color theme="0"/>
      <name val="Tahoma"/>
      <family val="2"/>
    </font>
    <font>
      <sz val="15"/>
      <name val="Tahoma"/>
      <family val="2"/>
    </font>
    <font>
      <sz val="12"/>
      <color rgb="FF003399"/>
      <name val="Tahoma"/>
      <family val="2"/>
    </font>
    <font>
      <sz val="15"/>
      <color rgb="FF003399"/>
      <name val="Tahoma"/>
      <family val="2"/>
    </font>
    <font>
      <b/>
      <sz val="30"/>
      <color rgb="FF003399"/>
      <name val="Tahoma"/>
      <family val="2"/>
    </font>
    <font>
      <b/>
      <sz val="25"/>
      <color rgb="FF003399"/>
      <name val="Tahoma"/>
      <family val="2"/>
    </font>
    <font>
      <sz val="20"/>
      <color theme="0"/>
      <name val="Tahoma"/>
      <family val="2"/>
    </font>
    <font>
      <sz val="20"/>
      <name val="Tahoma"/>
      <family val="2"/>
    </font>
    <font>
      <b/>
      <sz val="15"/>
      <color indexed="9"/>
      <name val="Tahoma"/>
      <family val="2"/>
    </font>
    <font>
      <sz val="14"/>
      <color rgb="FF003399"/>
      <name val="Tahoma"/>
      <family val="2"/>
    </font>
    <font>
      <sz val="20"/>
      <color rgb="FF003399"/>
      <name val="Tahoma"/>
      <family val="2"/>
    </font>
    <font>
      <b/>
      <sz val="14"/>
      <color indexed="9"/>
      <name val="Tahoma"/>
      <family val="2"/>
    </font>
    <font>
      <sz val="14"/>
      <color rgb="FFFF0000"/>
      <name val="Tahoma"/>
      <family val="2"/>
    </font>
    <font>
      <sz val="14"/>
      <color theme="0"/>
      <name val="Tahoma"/>
      <family val="2"/>
    </font>
    <font>
      <sz val="12"/>
      <color theme="0" tint="-0.249977111117893"/>
      <name val="Tahoma"/>
      <family val="2"/>
    </font>
    <font>
      <sz val="10"/>
      <color theme="0"/>
      <name val="Tahoma"/>
      <family val="2"/>
    </font>
    <font>
      <b/>
      <sz val="20"/>
      <color theme="0"/>
      <name val="Tahoma"/>
      <family val="2"/>
    </font>
    <font>
      <sz val="30"/>
      <name val="Tahoma"/>
      <family val="2"/>
    </font>
    <font>
      <b/>
      <sz val="12"/>
      <color rgb="FF003399"/>
      <name val="Tahoma"/>
      <family val="2"/>
    </font>
    <font>
      <sz val="30"/>
      <color theme="0"/>
      <name val="Tahoma"/>
      <family val="2"/>
    </font>
    <font>
      <b/>
      <sz val="14"/>
      <name val="Tahoma"/>
      <family val="2"/>
    </font>
    <font>
      <sz val="15"/>
      <color theme="0"/>
      <name val="Tahoma"/>
      <family val="2"/>
    </font>
    <font>
      <b/>
      <sz val="25"/>
      <color rgb="FF003399"/>
      <name val="Calibri"/>
      <family val="2"/>
      <scheme val="minor"/>
    </font>
    <font>
      <sz val="14"/>
      <color rgb="FF003399"/>
      <name val="Calibri"/>
      <family val="2"/>
      <scheme val="minor"/>
    </font>
    <font>
      <b/>
      <sz val="12"/>
      <color rgb="FF003399"/>
      <name val="Calibri"/>
      <family val="2"/>
      <scheme val="minor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sz val="12"/>
      <color rgb="FF003399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5"/>
      <color theme="0"/>
      <name val="Calibri"/>
      <family val="2"/>
      <scheme val="minor"/>
    </font>
    <font>
      <sz val="20"/>
      <color theme="0"/>
      <name val="Calibri"/>
      <family val="2"/>
      <scheme val="minor"/>
    </font>
    <font>
      <sz val="20"/>
      <color rgb="FF003399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5"/>
      <name val="Calibri"/>
      <family val="2"/>
      <scheme val="minor"/>
    </font>
    <font>
      <sz val="15"/>
      <color rgb="FF003399"/>
      <name val="Calibri"/>
      <family val="2"/>
      <scheme val="minor"/>
    </font>
    <font>
      <b/>
      <sz val="15"/>
      <color indexed="9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 tint="-0.499984740745262"/>
        <bgColor indexed="64"/>
      </patternFill>
    </fill>
  </fills>
  <borders count="12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indexed="2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/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0" fontId="2" fillId="0" borderId="0"/>
    <xf numFmtId="16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</cellStyleXfs>
  <cellXfs count="279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7" fillId="0" borderId="0" xfId="0" applyFont="1" applyFill="1" applyBorder="1" applyAlignment="1">
      <alignment vertical="center"/>
    </xf>
    <xf numFmtId="0" fontId="5" fillId="4" borderId="0" xfId="0" applyFont="1" applyFill="1" applyAlignment="1" applyProtection="1">
      <alignment vertical="center"/>
    </xf>
    <xf numFmtId="0" fontId="5" fillId="0" borderId="0" xfId="0" applyFont="1" applyAlignment="1" applyProtection="1">
      <alignment vertical="center"/>
    </xf>
    <xf numFmtId="0" fontId="13" fillId="0" borderId="0" xfId="0" applyFont="1" applyFill="1" applyBorder="1" applyAlignment="1">
      <alignment horizontal="center" vertical="center"/>
    </xf>
    <xf numFmtId="0" fontId="5" fillId="4" borderId="0" xfId="0" applyFont="1" applyFill="1" applyBorder="1" applyAlignment="1" applyProtection="1">
      <alignment horizontal="center" vertical="center"/>
    </xf>
    <xf numFmtId="0" fontId="5" fillId="4" borderId="0" xfId="0" applyFont="1" applyFill="1" applyBorder="1" applyAlignment="1" applyProtection="1">
      <alignment vertical="center"/>
    </xf>
    <xf numFmtId="0" fontId="2" fillId="4" borderId="0" xfId="0" applyFont="1" applyFill="1" applyBorder="1"/>
    <xf numFmtId="0" fontId="15" fillId="4" borderId="0" xfId="0" applyFont="1" applyFill="1" applyBorder="1"/>
    <xf numFmtId="0" fontId="2" fillId="4" borderId="0" xfId="0" applyFont="1" applyFill="1" applyBorder="1" applyAlignment="1">
      <alignment wrapText="1"/>
    </xf>
    <xf numFmtId="0" fontId="2" fillId="4" borderId="0" xfId="0" applyFont="1" applyFill="1" applyAlignment="1">
      <alignment horizontal="left" wrapText="1"/>
    </xf>
    <xf numFmtId="0" fontId="6" fillId="4" borderId="0" xfId="0" applyFont="1" applyFill="1" applyBorder="1" applyAlignment="1" applyProtection="1">
      <alignment vertical="center"/>
    </xf>
    <xf numFmtId="0" fontId="15" fillId="6" borderId="0" xfId="0" applyFont="1" applyFill="1" applyBorder="1"/>
    <xf numFmtId="9" fontId="2" fillId="6" borderId="0" xfId="0" applyNumberFormat="1" applyFont="1" applyFill="1" applyBorder="1"/>
    <xf numFmtId="0" fontId="2" fillId="6" borderId="0" xfId="0" applyFont="1" applyFill="1" applyBorder="1"/>
    <xf numFmtId="166" fontId="2" fillId="6" borderId="0" xfId="3" applyNumberFormat="1" applyFont="1" applyFill="1" applyBorder="1"/>
    <xf numFmtId="0" fontId="6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" fillId="0" borderId="0" xfId="0" applyFont="1" applyAlignment="1"/>
    <xf numFmtId="0" fontId="18" fillId="0" borderId="0" xfId="0" applyFont="1" applyAlignment="1"/>
    <xf numFmtId="0" fontId="5" fillId="0" borderId="0" xfId="0" applyFont="1" applyAlignment="1"/>
    <xf numFmtId="0" fontId="4" fillId="0" borderId="0" xfId="0" applyFont="1" applyFill="1" applyBorder="1" applyAlignment="1"/>
    <xf numFmtId="0" fontId="4" fillId="0" borderId="0" xfId="0" applyFont="1" applyBorder="1" applyAlignment="1"/>
    <xf numFmtId="0" fontId="12" fillId="4" borderId="0" xfId="0" applyFont="1" applyFill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21" fillId="4" borderId="0" xfId="0" applyFont="1" applyFill="1" applyAlignment="1" applyProtection="1">
      <alignment vertical="center"/>
    </xf>
    <xf numFmtId="0" fontId="21" fillId="0" borderId="0" xfId="0" applyFont="1" applyAlignment="1" applyProtection="1">
      <alignment vertical="center"/>
    </xf>
    <xf numFmtId="0" fontId="5" fillId="4" borderId="0" xfId="0" applyFont="1" applyFill="1" applyAlignment="1" applyProtection="1">
      <alignment horizontal="left" vertical="center"/>
    </xf>
    <xf numFmtId="0" fontId="5" fillId="4" borderId="0" xfId="0" applyFont="1" applyFill="1" applyBorder="1" applyAlignment="1" applyProtection="1">
      <alignment horizontal="left" vertical="center"/>
    </xf>
    <xf numFmtId="0" fontId="6" fillId="7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vertical="center"/>
    </xf>
    <xf numFmtId="165" fontId="5" fillId="3" borderId="1" xfId="0" applyNumberFormat="1" applyFont="1" applyFill="1" applyBorder="1" applyAlignment="1">
      <alignment vertical="center"/>
    </xf>
    <xf numFmtId="165" fontId="6" fillId="7" borderId="1" xfId="0" applyNumberFormat="1" applyFont="1" applyFill="1" applyBorder="1" applyAlignment="1">
      <alignment vertical="center"/>
    </xf>
    <xf numFmtId="10" fontId="6" fillId="7" borderId="1" xfId="1" applyNumberFormat="1" applyFont="1" applyFill="1" applyBorder="1" applyAlignment="1">
      <alignment vertical="center"/>
    </xf>
    <xf numFmtId="0" fontId="6" fillId="7" borderId="1" xfId="0" applyFont="1" applyFill="1" applyBorder="1" applyAlignment="1">
      <alignment horizontal="right" vertical="center"/>
    </xf>
    <xf numFmtId="10" fontId="6" fillId="7" borderId="1" xfId="0" applyNumberFormat="1" applyFont="1" applyFill="1" applyBorder="1" applyAlignment="1">
      <alignment vertical="center"/>
    </xf>
    <xf numFmtId="0" fontId="6" fillId="7" borderId="1" xfId="0" applyFont="1" applyFill="1" applyBorder="1" applyAlignment="1" applyProtection="1">
      <alignment horizontal="center" vertical="center"/>
    </xf>
    <xf numFmtId="165" fontId="6" fillId="7" borderId="1" xfId="0" applyNumberFormat="1" applyFont="1" applyFill="1" applyBorder="1" applyAlignment="1" applyProtection="1">
      <alignment vertical="center"/>
    </xf>
    <xf numFmtId="10" fontId="6" fillId="7" borderId="1" xfId="1" applyNumberFormat="1" applyFont="1" applyFill="1" applyBorder="1" applyAlignment="1" applyProtection="1">
      <alignment vertical="center"/>
    </xf>
    <xf numFmtId="0" fontId="6" fillId="7" borderId="1" xfId="0" applyFont="1" applyFill="1" applyBorder="1" applyAlignment="1" applyProtection="1">
      <alignment vertical="center"/>
    </xf>
    <xf numFmtId="0" fontId="27" fillId="4" borderId="0" xfId="0" applyFont="1" applyFill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9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vertical="center"/>
    </xf>
    <xf numFmtId="0" fontId="22" fillId="4" borderId="0" xfId="0" applyFont="1" applyFill="1" applyBorder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vertical="center"/>
    </xf>
    <xf numFmtId="0" fontId="8" fillId="7" borderId="1" xfId="0" applyFont="1" applyFill="1" applyBorder="1" applyAlignment="1" applyProtection="1">
      <alignment horizontal="center" vertical="center"/>
    </xf>
    <xf numFmtId="165" fontId="22" fillId="4" borderId="0" xfId="0" applyNumberFormat="1" applyFont="1" applyFill="1" applyAlignment="1" applyProtection="1">
      <alignment horizontal="center" vertical="center"/>
    </xf>
    <xf numFmtId="0" fontId="22" fillId="5" borderId="1" xfId="0" applyFont="1" applyFill="1" applyBorder="1" applyAlignment="1" applyProtection="1">
      <alignment horizontal="center" vertical="center" wrapText="1"/>
    </xf>
    <xf numFmtId="2" fontId="5" fillId="4" borderId="1" xfId="0" applyNumberFormat="1" applyFont="1" applyFill="1" applyBorder="1" applyAlignment="1" applyProtection="1">
      <alignment horizontal="center" vertical="center"/>
      <protection locked="0"/>
    </xf>
    <xf numFmtId="44" fontId="5" fillId="0" borderId="1" xfId="4" applyFont="1" applyBorder="1" applyAlignment="1" applyProtection="1">
      <alignment horizontal="left" vertical="center"/>
      <protection locked="0"/>
    </xf>
    <xf numFmtId="10" fontId="5" fillId="0" borderId="1" xfId="1" applyNumberFormat="1" applyFont="1" applyBorder="1" applyAlignment="1" applyProtection="1">
      <alignment horizontal="center" vertical="center"/>
      <protection locked="0"/>
    </xf>
    <xf numFmtId="165" fontId="5" fillId="5" borderId="1" xfId="0" applyNumberFormat="1" applyFont="1" applyFill="1" applyBorder="1" applyAlignment="1" applyProtection="1">
      <alignment horizontal="right" vertical="center"/>
    </xf>
    <xf numFmtId="0" fontId="20" fillId="7" borderId="4" xfId="0" applyFont="1" applyFill="1" applyBorder="1" applyAlignment="1" applyProtection="1">
      <alignment horizontal="left" vertical="center"/>
    </xf>
    <xf numFmtId="0" fontId="20" fillId="7" borderId="5" xfId="0" applyFont="1" applyFill="1" applyBorder="1" applyAlignment="1" applyProtection="1">
      <alignment horizontal="left" vertical="center"/>
    </xf>
    <xf numFmtId="0" fontId="26" fillId="7" borderId="5" xfId="0" applyFont="1" applyFill="1" applyBorder="1" applyAlignment="1" applyProtection="1">
      <alignment vertical="center"/>
    </xf>
    <xf numFmtId="0" fontId="26" fillId="7" borderId="6" xfId="0" applyFont="1" applyFill="1" applyBorder="1" applyAlignment="1" applyProtection="1">
      <alignment vertical="center"/>
    </xf>
    <xf numFmtId="0" fontId="10" fillId="7" borderId="4" xfId="0" applyFont="1" applyFill="1" applyBorder="1" applyAlignment="1" applyProtection="1">
      <alignment vertical="center"/>
    </xf>
    <xf numFmtId="0" fontId="10" fillId="7" borderId="5" xfId="0" applyFont="1" applyFill="1" applyBorder="1" applyAlignment="1" applyProtection="1">
      <alignment vertical="center"/>
    </xf>
    <xf numFmtId="0" fontId="10" fillId="7" borderId="6" xfId="0" applyFont="1" applyFill="1" applyBorder="1" applyAlignment="1" applyProtection="1">
      <alignment vertical="center"/>
    </xf>
    <xf numFmtId="165" fontId="10" fillId="7" borderId="6" xfId="4" applyNumberFormat="1" applyFont="1" applyFill="1" applyBorder="1" applyAlignment="1" applyProtection="1">
      <alignment vertical="center"/>
    </xf>
    <xf numFmtId="0" fontId="20" fillId="7" borderId="4" xfId="0" applyFont="1" applyFill="1" applyBorder="1" applyAlignment="1" applyProtection="1">
      <alignment vertical="center"/>
    </xf>
    <xf numFmtId="0" fontId="20" fillId="7" borderId="5" xfId="0" applyFont="1" applyFill="1" applyBorder="1" applyAlignment="1" applyProtection="1">
      <alignment vertical="center"/>
    </xf>
    <xf numFmtId="165" fontId="20" fillId="7" borderId="6" xfId="4" applyNumberFormat="1" applyFont="1" applyFill="1" applyBorder="1" applyAlignment="1" applyProtection="1">
      <alignment vertical="center"/>
    </xf>
    <xf numFmtId="0" fontId="10" fillId="7" borderId="7" xfId="0" applyFont="1" applyFill="1" applyBorder="1" applyAlignment="1" applyProtection="1">
      <alignment vertical="center"/>
    </xf>
    <xf numFmtId="0" fontId="10" fillId="7" borderId="2" xfId="0" applyFont="1" applyFill="1" applyBorder="1" applyAlignment="1" applyProtection="1">
      <alignment vertical="center"/>
    </xf>
    <xf numFmtId="0" fontId="22" fillId="3" borderId="4" xfId="0" applyFont="1" applyFill="1" applyBorder="1" applyAlignment="1" applyProtection="1">
      <alignment horizontal="left" vertical="center"/>
    </xf>
    <xf numFmtId="0" fontId="5" fillId="3" borderId="5" xfId="0" applyFont="1" applyFill="1" applyBorder="1" applyAlignment="1" applyProtection="1">
      <alignment vertical="center"/>
    </xf>
    <xf numFmtId="165" fontId="22" fillId="3" borderId="6" xfId="0" applyNumberFormat="1" applyFont="1" applyFill="1" applyBorder="1" applyAlignment="1" applyProtection="1">
      <alignment horizontal="right" vertical="center"/>
    </xf>
    <xf numFmtId="0" fontId="10" fillId="7" borderId="3" xfId="0" applyFont="1" applyFill="1" applyBorder="1" applyAlignment="1" applyProtection="1">
      <alignment horizontal="center" vertical="center"/>
    </xf>
    <xf numFmtId="0" fontId="6" fillId="7" borderId="5" xfId="0" applyFont="1" applyFill="1" applyBorder="1" applyAlignment="1" applyProtection="1">
      <alignment vertical="center"/>
    </xf>
    <xf numFmtId="0" fontId="6" fillId="7" borderId="6" xfId="0" applyFont="1" applyFill="1" applyBorder="1" applyAlignment="1" applyProtection="1">
      <alignment horizontal="center" vertical="center"/>
    </xf>
    <xf numFmtId="0" fontId="21" fillId="7" borderId="5" xfId="0" applyFont="1" applyFill="1" applyBorder="1" applyAlignment="1" applyProtection="1">
      <alignment vertical="center"/>
    </xf>
    <xf numFmtId="0" fontId="21" fillId="7" borderId="6" xfId="0" applyFont="1" applyFill="1" applyBorder="1" applyAlignment="1" applyProtection="1">
      <alignment vertical="center"/>
    </xf>
    <xf numFmtId="0" fontId="6" fillId="7" borderId="4" xfId="0" applyFont="1" applyFill="1" applyBorder="1" applyAlignment="1" applyProtection="1">
      <alignment horizontal="left" vertical="center"/>
    </xf>
    <xf numFmtId="165" fontId="6" fillId="7" borderId="6" xfId="0" applyNumberFormat="1" applyFont="1" applyFill="1" applyBorder="1" applyAlignment="1" applyProtection="1">
      <alignment horizontal="right" vertical="center"/>
    </xf>
    <xf numFmtId="0" fontId="6" fillId="7" borderId="7" xfId="0" applyFont="1" applyFill="1" applyBorder="1" applyAlignment="1" applyProtection="1">
      <alignment horizontal="left" vertical="center"/>
    </xf>
    <xf numFmtId="0" fontId="6" fillId="7" borderId="2" xfId="0" applyFont="1" applyFill="1" applyBorder="1" applyAlignment="1" applyProtection="1">
      <alignment vertical="center"/>
    </xf>
    <xf numFmtId="0" fontId="6" fillId="7" borderId="3" xfId="0" applyFont="1" applyFill="1" applyBorder="1" applyAlignment="1" applyProtection="1">
      <alignment horizontal="center" vertical="center"/>
    </xf>
    <xf numFmtId="0" fontId="22" fillId="3" borderId="5" xfId="0" applyFont="1" applyFill="1" applyBorder="1" applyAlignment="1" applyProtection="1">
      <alignment vertical="center"/>
    </xf>
    <xf numFmtId="165" fontId="5" fillId="3" borderId="6" xfId="0" applyNumberFormat="1" applyFont="1" applyFill="1" applyBorder="1" applyAlignment="1" applyProtection="1">
      <alignment horizontal="right" vertical="center"/>
    </xf>
    <xf numFmtId="0" fontId="6" fillId="7" borderId="6" xfId="0" applyFont="1" applyFill="1" applyBorder="1" applyAlignment="1" applyProtection="1">
      <alignment vertical="center"/>
    </xf>
    <xf numFmtId="0" fontId="6" fillId="7" borderId="8" xfId="0" applyFont="1" applyFill="1" applyBorder="1" applyAlignment="1" applyProtection="1">
      <alignment horizontal="left" vertical="center"/>
    </xf>
    <xf numFmtId="0" fontId="28" fillId="7" borderId="4" xfId="0" applyFont="1" applyFill="1" applyBorder="1" applyAlignment="1" applyProtection="1">
      <alignment horizontal="left" vertical="center"/>
    </xf>
    <xf numFmtId="0" fontId="28" fillId="7" borderId="5" xfId="0" applyFont="1" applyFill="1" applyBorder="1" applyAlignment="1" applyProtection="1">
      <alignment vertical="center"/>
    </xf>
    <xf numFmtId="165" fontId="28" fillId="7" borderId="6" xfId="0" applyNumberFormat="1" applyFont="1" applyFill="1" applyBorder="1" applyAlignment="1" applyProtection="1">
      <alignment horizontal="right" vertical="center"/>
    </xf>
    <xf numFmtId="0" fontId="31" fillId="7" borderId="1" xfId="0" applyFont="1" applyFill="1" applyBorder="1" applyAlignment="1" applyProtection="1">
      <alignment vertical="center"/>
    </xf>
    <xf numFmtId="165" fontId="31" fillId="7" borderId="1" xfId="0" applyNumberFormat="1" applyFont="1" applyFill="1" applyBorder="1" applyAlignment="1" applyProtection="1">
      <alignment vertical="center"/>
    </xf>
    <xf numFmtId="10" fontId="31" fillId="7" borderId="1" xfId="1" applyNumberFormat="1" applyFont="1" applyFill="1" applyBorder="1" applyAlignment="1" applyProtection="1">
      <alignment vertical="center"/>
    </xf>
    <xf numFmtId="0" fontId="12" fillId="0" borderId="0" xfId="0" applyFont="1" applyAlignment="1"/>
    <xf numFmtId="0" fontId="31" fillId="7" borderId="1" xfId="0" applyFont="1" applyFill="1" applyBorder="1" applyAlignment="1">
      <alignment horizontal="right" vertical="center"/>
    </xf>
    <xf numFmtId="165" fontId="31" fillId="7" borderId="1" xfId="0" applyNumberFormat="1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Fill="1" applyBorder="1" applyAlignment="1">
      <alignment vertical="center"/>
    </xf>
    <xf numFmtId="10" fontId="31" fillId="7" borderId="1" xfId="0" applyNumberFormat="1" applyFont="1" applyFill="1" applyBorder="1" applyAlignment="1">
      <alignment vertical="center"/>
    </xf>
    <xf numFmtId="0" fontId="31" fillId="7" borderId="4" xfId="0" applyFont="1" applyFill="1" applyBorder="1" applyAlignment="1">
      <alignment horizontal="right" vertical="center"/>
    </xf>
    <xf numFmtId="0" fontId="31" fillId="7" borderId="1" xfId="0" applyFont="1" applyFill="1" applyBorder="1" applyAlignment="1">
      <alignment vertical="center"/>
    </xf>
    <xf numFmtId="165" fontId="12" fillId="3" borderId="1" xfId="0" applyNumberFormat="1" applyFont="1" applyFill="1" applyBorder="1" applyAlignment="1">
      <alignment vertical="center"/>
    </xf>
    <xf numFmtId="0" fontId="31" fillId="7" borderId="1" xfId="0" applyFont="1" applyFill="1" applyBorder="1" applyAlignment="1">
      <alignment horizontal="center" vertical="center"/>
    </xf>
    <xf numFmtId="0" fontId="31" fillId="7" borderId="1" xfId="0" applyFont="1" applyFill="1" applyBorder="1" applyAlignment="1" applyProtection="1">
      <alignment horizontal="center" vertical="center"/>
    </xf>
    <xf numFmtId="9" fontId="12" fillId="3" borderId="1" xfId="1" applyFont="1" applyFill="1" applyBorder="1" applyAlignment="1">
      <alignment horizontal="center" vertical="center"/>
    </xf>
    <xf numFmtId="10" fontId="31" fillId="7" borderId="1" xfId="1" applyNumberFormat="1" applyFont="1" applyFill="1" applyBorder="1" applyAlignment="1">
      <alignment horizontal="center" vertical="center"/>
    </xf>
    <xf numFmtId="10" fontId="31" fillId="7" borderId="1" xfId="1" applyNumberFormat="1" applyFont="1" applyFill="1" applyBorder="1" applyAlignment="1" applyProtection="1">
      <alignment horizontal="center" vertical="center"/>
    </xf>
    <xf numFmtId="0" fontId="4" fillId="6" borderId="0" xfId="0" applyFont="1" applyFill="1"/>
    <xf numFmtId="49" fontId="2" fillId="6" borderId="0" xfId="3" applyNumberFormat="1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14" fillId="0" borderId="0" xfId="0" applyFont="1" applyAlignment="1"/>
    <xf numFmtId="0" fontId="33" fillId="0" borderId="0" xfId="0" applyFont="1" applyAlignment="1"/>
    <xf numFmtId="165" fontId="34" fillId="9" borderId="1" xfId="0" applyNumberFormat="1" applyFont="1" applyFill="1" applyBorder="1" applyAlignment="1">
      <alignment vertical="center"/>
    </xf>
    <xf numFmtId="0" fontId="4" fillId="2" borderId="0" xfId="0" applyFont="1" applyFill="1" applyAlignment="1"/>
    <xf numFmtId="0" fontId="36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0" fontId="35" fillId="4" borderId="0" xfId="0" applyFont="1" applyFill="1" applyBorder="1" applyAlignment="1"/>
    <xf numFmtId="0" fontId="35" fillId="4" borderId="0" xfId="0" applyFont="1" applyFill="1" applyBorder="1" applyAlignment="1">
      <alignment horizontal="left" vertical="center"/>
    </xf>
    <xf numFmtId="0" fontId="33" fillId="4" borderId="0" xfId="0" applyFont="1" applyFill="1" applyBorder="1" applyAlignment="1"/>
    <xf numFmtId="0" fontId="35" fillId="4" borderId="0" xfId="0" applyFont="1" applyFill="1" applyBorder="1" applyAlignment="1">
      <alignment horizontal="center"/>
    </xf>
    <xf numFmtId="0" fontId="33" fillId="4" borderId="0" xfId="0" applyFont="1" applyFill="1" applyBorder="1" applyAlignment="1">
      <alignment vertical="center"/>
    </xf>
    <xf numFmtId="165" fontId="12" fillId="4" borderId="1" xfId="0" applyNumberFormat="1" applyFont="1" applyFill="1" applyBorder="1" applyAlignment="1" applyProtection="1">
      <alignment vertical="center"/>
      <protection locked="0"/>
    </xf>
    <xf numFmtId="0" fontId="24" fillId="0" borderId="0" xfId="0" applyFont="1" applyFill="1" applyBorder="1" applyAlignment="1">
      <alignment vertical="center"/>
    </xf>
    <xf numFmtId="0" fontId="37" fillId="0" borderId="0" xfId="0" applyFont="1" applyAlignment="1"/>
    <xf numFmtId="167" fontId="37" fillId="0" borderId="0" xfId="3" applyNumberFormat="1" applyFont="1" applyAlignment="1"/>
    <xf numFmtId="0" fontId="38" fillId="8" borderId="1" xfId="0" applyFont="1" applyFill="1" applyBorder="1" applyAlignment="1" applyProtection="1">
      <alignment horizontal="center" vertical="center"/>
    </xf>
    <xf numFmtId="165" fontId="38" fillId="8" borderId="1" xfId="0" applyNumberFormat="1" applyFont="1" applyFill="1" applyBorder="1" applyAlignment="1" applyProtection="1">
      <alignment horizontal="center" vertical="center"/>
    </xf>
    <xf numFmtId="0" fontId="4" fillId="4" borderId="0" xfId="0" applyFont="1" applyFill="1" applyBorder="1" applyAlignment="1"/>
    <xf numFmtId="0" fontId="39" fillId="4" borderId="0" xfId="0" applyFont="1" applyFill="1" applyBorder="1" applyAlignment="1"/>
    <xf numFmtId="0" fontId="35" fillId="4" borderId="0" xfId="0" quotePrefix="1" applyFont="1" applyFill="1" applyBorder="1" applyAlignment="1"/>
    <xf numFmtId="0" fontId="4" fillId="8" borderId="1" xfId="0" applyFont="1" applyFill="1" applyBorder="1" applyAlignment="1" applyProtection="1">
      <alignment vertical="center"/>
      <protection locked="0"/>
    </xf>
    <xf numFmtId="165" fontId="8" fillId="7" borderId="1" xfId="0" applyNumberFormat="1" applyFont="1" applyFill="1" applyBorder="1" applyAlignment="1" applyProtection="1">
      <alignment vertical="center" wrapText="1"/>
    </xf>
    <xf numFmtId="165" fontId="6" fillId="7" borderId="6" xfId="0" applyNumberFormat="1" applyFont="1" applyFill="1" applyBorder="1" applyAlignment="1" applyProtection="1">
      <alignment vertical="center"/>
    </xf>
    <xf numFmtId="0" fontId="6" fillId="7" borderId="10" xfId="0" applyFont="1" applyFill="1" applyBorder="1" applyAlignment="1" applyProtection="1">
      <alignment horizontal="center" vertical="center"/>
    </xf>
    <xf numFmtId="0" fontId="4" fillId="8" borderId="10" xfId="0" applyFont="1" applyFill="1" applyBorder="1" applyAlignment="1" applyProtection="1">
      <alignment vertical="center"/>
      <protection locked="0"/>
    </xf>
    <xf numFmtId="0" fontId="6" fillId="7" borderId="4" xfId="0" applyFont="1" applyFill="1" applyBorder="1" applyAlignment="1" applyProtection="1">
      <alignment vertical="center"/>
    </xf>
    <xf numFmtId="4" fontId="6" fillId="7" borderId="6" xfId="0" applyNumberFormat="1" applyFont="1" applyFill="1" applyBorder="1" applyAlignment="1" applyProtection="1">
      <alignment vertical="center"/>
    </xf>
    <xf numFmtId="0" fontId="6" fillId="7" borderId="4" xfId="0" applyFont="1" applyFill="1" applyBorder="1" applyAlignment="1" applyProtection="1">
      <alignment horizontal="center" vertical="center"/>
    </xf>
    <xf numFmtId="0" fontId="6" fillId="7" borderId="6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5" fillId="8" borderId="5" xfId="0" applyFont="1" applyFill="1" applyBorder="1" applyAlignment="1" applyProtection="1">
      <alignment vertical="center"/>
    </xf>
    <xf numFmtId="0" fontId="5" fillId="8" borderId="6" xfId="0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horizontal="left" vertical="center" wrapText="1"/>
    </xf>
    <xf numFmtId="0" fontId="6" fillId="7" borderId="7" xfId="0" applyFont="1" applyFill="1" applyBorder="1" applyAlignment="1" applyProtection="1">
      <alignment vertical="center"/>
    </xf>
    <xf numFmtId="0" fontId="6" fillId="7" borderId="3" xfId="0" applyFont="1" applyFill="1" applyBorder="1" applyAlignment="1" applyProtection="1">
      <alignment vertical="center"/>
    </xf>
    <xf numFmtId="0" fontId="5" fillId="8" borderId="1" xfId="2" applyFont="1" applyFill="1" applyBorder="1" applyAlignment="1" applyProtection="1">
      <alignment horizontal="center" vertical="center"/>
      <protection locked="0"/>
    </xf>
    <xf numFmtId="9" fontId="6" fillId="7" borderId="1" xfId="0" applyNumberFormat="1" applyFont="1" applyFill="1" applyBorder="1" applyAlignment="1" applyProtection="1">
      <alignment horizontal="center" vertical="center"/>
    </xf>
    <xf numFmtId="0" fontId="31" fillId="7" borderId="1" xfId="0" applyFont="1" applyFill="1" applyBorder="1" applyAlignment="1">
      <alignment horizontal="center" vertical="center"/>
    </xf>
    <xf numFmtId="0" fontId="5" fillId="3" borderId="5" xfId="2" applyFont="1" applyFill="1" applyBorder="1" applyAlignment="1" applyProtection="1">
      <alignment vertical="center"/>
    </xf>
    <xf numFmtId="0" fontId="5" fillId="3" borderId="6" xfId="2" applyFont="1" applyFill="1" applyBorder="1" applyAlignment="1" applyProtection="1">
      <alignment vertical="center"/>
    </xf>
    <xf numFmtId="49" fontId="12" fillId="0" borderId="1" xfId="0" applyNumberFormat="1" applyFont="1" applyBorder="1" applyAlignment="1" applyProtection="1">
      <alignment horizontal="left" vertical="center" wrapText="1"/>
      <protection locked="0"/>
    </xf>
    <xf numFmtId="49" fontId="21" fillId="0" borderId="1" xfId="0" applyNumberFormat="1" applyFont="1" applyBorder="1" applyAlignment="1" applyProtection="1">
      <alignment horizontal="left" vertical="center" wrapText="1"/>
      <protection locked="0"/>
    </xf>
    <xf numFmtId="49" fontId="21" fillId="0" borderId="1" xfId="0" applyNumberFormat="1" applyFont="1" applyBorder="1" applyAlignment="1" applyProtection="1">
      <alignment horizontal="left" vertical="center"/>
      <protection locked="0"/>
    </xf>
    <xf numFmtId="0" fontId="26" fillId="4" borderId="0" xfId="0" applyFont="1" applyFill="1" applyAlignment="1" applyProtection="1">
      <alignment vertical="center"/>
    </xf>
    <xf numFmtId="0" fontId="8" fillId="4" borderId="0" xfId="0" applyFont="1" applyFill="1" applyAlignment="1" applyProtection="1">
      <alignment vertical="center"/>
    </xf>
    <xf numFmtId="0" fontId="14" fillId="4" borderId="0" xfId="0" applyFont="1" applyFill="1" applyBorder="1" applyAlignment="1" applyProtection="1">
      <alignment horizontal="center" vertical="center"/>
    </xf>
    <xf numFmtId="0" fontId="35" fillId="4" borderId="0" xfId="0" applyFont="1" applyFill="1" applyBorder="1" applyAlignment="1">
      <alignment vertical="center"/>
    </xf>
    <xf numFmtId="164" fontId="8" fillId="4" borderId="0" xfId="3" applyFont="1" applyFill="1" applyBorder="1" applyAlignment="1">
      <alignment vertical="center"/>
    </xf>
    <xf numFmtId="0" fontId="5" fillId="3" borderId="0" xfId="0" applyFont="1" applyFill="1" applyBorder="1" applyAlignment="1" applyProtection="1">
      <alignment vertical="center"/>
    </xf>
    <xf numFmtId="0" fontId="5" fillId="3" borderId="11" xfId="0" applyFont="1" applyFill="1" applyBorder="1" applyAlignment="1" applyProtection="1">
      <alignment vertical="center"/>
    </xf>
    <xf numFmtId="0" fontId="5" fillId="3" borderId="6" xfId="0" applyFont="1" applyFill="1" applyBorder="1" applyAlignment="1" applyProtection="1">
      <alignment vertical="center"/>
    </xf>
    <xf numFmtId="0" fontId="35" fillId="0" borderId="0" xfId="0" applyFont="1"/>
    <xf numFmtId="0" fontId="31" fillId="7" borderId="1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2" fillId="4" borderId="0" xfId="0" applyFont="1" applyFill="1" applyBorder="1" applyAlignment="1"/>
    <xf numFmtId="0" fontId="31" fillId="7" borderId="1" xfId="0" applyFont="1" applyFill="1" applyBorder="1" applyAlignment="1">
      <alignment horizontal="center" vertical="center"/>
    </xf>
    <xf numFmtId="165" fontId="5" fillId="4" borderId="0" xfId="0" applyNumberFormat="1" applyFont="1" applyFill="1" applyBorder="1" applyAlignment="1" applyProtection="1">
      <alignment vertical="center"/>
    </xf>
    <xf numFmtId="0" fontId="21" fillId="4" borderId="0" xfId="0" applyFont="1" applyFill="1" applyBorder="1" applyAlignment="1" applyProtection="1">
      <alignment vertical="center"/>
    </xf>
    <xf numFmtId="0" fontId="40" fillId="2" borderId="0" xfId="0" applyFont="1" applyFill="1" applyBorder="1" applyAlignment="1" applyProtection="1">
      <alignment horizontal="center" vertical="center"/>
    </xf>
    <xf numFmtId="0" fontId="33" fillId="4" borderId="0" xfId="0" applyFont="1" applyFill="1" applyAlignment="1" applyProtection="1">
      <alignment vertical="center"/>
    </xf>
    <xf numFmtId="0" fontId="8" fillId="4" borderId="0" xfId="0" applyFont="1" applyFill="1" applyBorder="1" applyAlignment="1" applyProtection="1">
      <alignment vertical="center"/>
    </xf>
    <xf numFmtId="0" fontId="35" fillId="4" borderId="0" xfId="0" applyFont="1" applyFill="1" applyAlignment="1">
      <alignment vertical="center"/>
    </xf>
    <xf numFmtId="0" fontId="35" fillId="4" borderId="0" xfId="0" applyFont="1" applyFill="1" applyAlignment="1"/>
    <xf numFmtId="0" fontId="37" fillId="4" borderId="0" xfId="0" applyFont="1" applyFill="1" applyBorder="1" applyAlignment="1"/>
    <xf numFmtId="0" fontId="36" fillId="4" borderId="0" xfId="0" applyFont="1" applyFill="1" applyBorder="1" applyAlignment="1">
      <alignment horizontal="center" vertical="center"/>
    </xf>
    <xf numFmtId="0" fontId="41" fillId="4" borderId="0" xfId="0" applyFont="1" applyFill="1" applyAlignment="1" applyProtection="1">
      <alignment vertical="center"/>
    </xf>
    <xf numFmtId="0" fontId="35" fillId="0" borderId="0" xfId="0" applyFont="1" applyAlignment="1">
      <alignment vertical="center"/>
    </xf>
    <xf numFmtId="0" fontId="35" fillId="0" borderId="0" xfId="0" applyFont="1" applyAlignment="1"/>
    <xf numFmtId="0" fontId="36" fillId="0" borderId="0" xfId="0" applyFont="1" applyFill="1" applyBorder="1" applyAlignment="1">
      <alignment horizontal="center" vertical="center"/>
    </xf>
    <xf numFmtId="0" fontId="39" fillId="4" borderId="0" xfId="0" applyFont="1" applyFill="1" applyAlignment="1"/>
    <xf numFmtId="0" fontId="33" fillId="4" borderId="0" xfId="0" applyFont="1" applyFill="1" applyAlignment="1"/>
    <xf numFmtId="0" fontId="33" fillId="4" borderId="0" xfId="0" applyFont="1" applyFill="1" applyAlignment="1">
      <alignment vertical="center"/>
    </xf>
    <xf numFmtId="0" fontId="10" fillId="4" borderId="0" xfId="0" applyFont="1" applyFill="1" applyBorder="1" applyAlignment="1">
      <alignment horizontal="left" vertical="center"/>
    </xf>
    <xf numFmtId="0" fontId="8" fillId="4" borderId="0" xfId="0" applyFont="1" applyFill="1" applyBorder="1" applyAlignment="1"/>
    <xf numFmtId="0" fontId="35" fillId="4" borderId="0" xfId="0" applyFont="1" applyFill="1" applyBorder="1"/>
    <xf numFmtId="164" fontId="8" fillId="4" borderId="0" xfId="5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4" fillId="4" borderId="0" xfId="0" applyFont="1" applyFill="1" applyAlignment="1"/>
    <xf numFmtId="0" fontId="4" fillId="4" borderId="0" xfId="0" applyFont="1" applyFill="1" applyAlignment="1">
      <alignment vertical="center"/>
    </xf>
    <xf numFmtId="0" fontId="5" fillId="4" borderId="0" xfId="0" applyFont="1" applyFill="1" applyAlignment="1"/>
    <xf numFmtId="0" fontId="43" fillId="4" borderId="0" xfId="0" applyFont="1" applyFill="1" applyAlignment="1" applyProtection="1">
      <alignment vertical="center"/>
    </xf>
    <xf numFmtId="0" fontId="44" fillId="8" borderId="1" xfId="0" applyFont="1" applyFill="1" applyBorder="1" applyAlignment="1" applyProtection="1">
      <alignment horizontal="center" vertical="center"/>
    </xf>
    <xf numFmtId="0" fontId="45" fillId="4" borderId="0" xfId="0" applyFont="1" applyFill="1" applyAlignment="1" applyProtection="1">
      <alignment vertical="center"/>
    </xf>
    <xf numFmtId="0" fontId="46" fillId="4" borderId="0" xfId="0" applyFont="1" applyFill="1" applyAlignment="1" applyProtection="1">
      <alignment vertical="center"/>
    </xf>
    <xf numFmtId="0" fontId="47" fillId="4" borderId="0" xfId="0" applyFont="1" applyFill="1" applyAlignment="1" applyProtection="1">
      <alignment vertical="center"/>
    </xf>
    <xf numFmtId="0" fontId="47" fillId="4" borderId="0" xfId="0" applyFont="1" applyFill="1" applyBorder="1" applyAlignment="1" applyProtection="1">
      <alignment vertical="center"/>
    </xf>
    <xf numFmtId="0" fontId="46" fillId="0" borderId="0" xfId="0" applyFont="1" applyAlignment="1" applyProtection="1">
      <alignment vertical="center"/>
    </xf>
    <xf numFmtId="165" fontId="44" fillId="8" borderId="1" xfId="0" applyNumberFormat="1" applyFont="1" applyFill="1" applyBorder="1" applyAlignment="1" applyProtection="1">
      <alignment horizontal="center" vertical="center"/>
    </xf>
    <xf numFmtId="0" fontId="48" fillId="4" borderId="0" xfId="0" applyFont="1" applyFill="1" applyAlignment="1" applyProtection="1">
      <alignment vertical="center"/>
    </xf>
    <xf numFmtId="0" fontId="45" fillId="0" borderId="0" xfId="0" applyFont="1" applyAlignment="1" applyProtection="1">
      <alignment vertical="center"/>
    </xf>
    <xf numFmtId="0" fontId="49" fillId="7" borderId="4" xfId="0" applyFont="1" applyFill="1" applyBorder="1" applyAlignment="1" applyProtection="1">
      <alignment horizontal="left" vertical="center"/>
    </xf>
    <xf numFmtId="0" fontId="49" fillId="7" borderId="5" xfId="0" applyFont="1" applyFill="1" applyBorder="1" applyAlignment="1" applyProtection="1">
      <alignment horizontal="left" vertical="center"/>
    </xf>
    <xf numFmtId="0" fontId="50" fillId="7" borderId="5" xfId="0" applyFont="1" applyFill="1" applyBorder="1" applyAlignment="1" applyProtection="1">
      <alignment vertical="center"/>
    </xf>
    <xf numFmtId="0" fontId="50" fillId="7" borderId="6" xfId="0" applyFont="1" applyFill="1" applyBorder="1" applyAlignment="1" applyProtection="1">
      <alignment vertical="center"/>
    </xf>
    <xf numFmtId="0" fontId="51" fillId="4" borderId="0" xfId="0" applyFont="1" applyFill="1" applyAlignment="1" applyProtection="1">
      <alignment vertical="center"/>
    </xf>
    <xf numFmtId="0" fontId="50" fillId="4" borderId="0" xfId="0" applyFont="1" applyFill="1" applyAlignment="1" applyProtection="1">
      <alignment vertical="center"/>
    </xf>
    <xf numFmtId="0" fontId="52" fillId="4" borderId="0" xfId="0" applyFont="1" applyFill="1" applyBorder="1" applyAlignment="1" applyProtection="1">
      <alignment horizontal="center" vertical="center"/>
    </xf>
    <xf numFmtId="0" fontId="53" fillId="4" borderId="0" xfId="0" applyFont="1" applyFill="1" applyAlignment="1" applyProtection="1">
      <alignment vertical="center"/>
    </xf>
    <xf numFmtId="0" fontId="53" fillId="0" borderId="0" xfId="0" applyFont="1" applyAlignment="1" applyProtection="1">
      <alignment vertical="center"/>
    </xf>
    <xf numFmtId="0" fontId="54" fillId="0" borderId="0" xfId="0" applyFont="1" applyFill="1" applyBorder="1" applyAlignment="1" applyProtection="1">
      <alignment vertical="center"/>
    </xf>
    <xf numFmtId="0" fontId="55" fillId="4" borderId="0" xfId="0" applyFont="1" applyFill="1" applyAlignment="1" applyProtection="1">
      <alignment vertical="center"/>
    </xf>
    <xf numFmtId="0" fontId="56" fillId="4" borderId="0" xfId="0" applyFont="1" applyFill="1" applyBorder="1" applyAlignment="1"/>
    <xf numFmtId="0" fontId="46" fillId="4" borderId="0" xfId="0" applyFont="1" applyFill="1" applyBorder="1" applyAlignment="1" applyProtection="1">
      <alignment vertical="center"/>
    </xf>
    <xf numFmtId="0" fontId="57" fillId="7" borderId="4" xfId="0" applyFont="1" applyFill="1" applyBorder="1" applyAlignment="1" applyProtection="1">
      <alignment vertical="center"/>
    </xf>
    <xf numFmtId="0" fontId="57" fillId="7" borderId="5" xfId="0" applyFont="1" applyFill="1" applyBorder="1" applyAlignment="1" applyProtection="1">
      <alignment vertical="center"/>
    </xf>
    <xf numFmtId="0" fontId="57" fillId="7" borderId="6" xfId="0" applyFont="1" applyFill="1" applyBorder="1" applyAlignment="1" applyProtection="1">
      <alignment vertical="center"/>
    </xf>
    <xf numFmtId="0" fontId="47" fillId="5" borderId="1" xfId="0" applyFont="1" applyFill="1" applyBorder="1" applyAlignment="1" applyProtection="1">
      <alignment horizontal="center" vertical="center" wrapText="1"/>
    </xf>
    <xf numFmtId="2" fontId="46" fillId="4" borderId="1" xfId="0" applyNumberFormat="1" applyFont="1" applyFill="1" applyBorder="1" applyAlignment="1" applyProtection="1">
      <alignment horizontal="center" vertical="center"/>
      <protection locked="0"/>
    </xf>
    <xf numFmtId="49" fontId="46" fillId="0" borderId="1" xfId="0" applyNumberFormat="1" applyFont="1" applyBorder="1" applyAlignment="1" applyProtection="1">
      <alignment horizontal="left" vertical="center" wrapText="1"/>
      <protection locked="0"/>
    </xf>
    <xf numFmtId="44" fontId="46" fillId="0" borderId="1" xfId="4" applyFont="1" applyBorder="1" applyAlignment="1" applyProtection="1">
      <alignment horizontal="left" vertical="center"/>
      <protection locked="0"/>
    </xf>
    <xf numFmtId="10" fontId="46" fillId="0" borderId="1" xfId="1" applyNumberFormat="1" applyFont="1" applyBorder="1" applyAlignment="1" applyProtection="1">
      <alignment horizontal="center" vertical="center"/>
      <protection locked="0"/>
    </xf>
    <xf numFmtId="165" fontId="46" fillId="5" borderId="1" xfId="0" applyNumberFormat="1" applyFont="1" applyFill="1" applyBorder="1" applyAlignment="1" applyProtection="1">
      <alignment horizontal="right" vertical="center"/>
    </xf>
    <xf numFmtId="0" fontId="55" fillId="4" borderId="0" xfId="0" applyFont="1" applyFill="1" applyBorder="1" applyAlignment="1" applyProtection="1">
      <alignment vertical="center"/>
    </xf>
    <xf numFmtId="0" fontId="55" fillId="7" borderId="1" xfId="0" applyFont="1" applyFill="1" applyBorder="1" applyAlignment="1" applyProtection="1">
      <alignment horizontal="center" vertical="center"/>
    </xf>
    <xf numFmtId="165" fontId="57" fillId="7" borderId="6" xfId="4" applyNumberFormat="1" applyFont="1" applyFill="1" applyBorder="1" applyAlignment="1" applyProtection="1">
      <alignment vertical="center"/>
    </xf>
    <xf numFmtId="165" fontId="47" fillId="4" borderId="0" xfId="0" applyNumberFormat="1" applyFont="1" applyFill="1" applyAlignment="1" applyProtection="1">
      <alignment horizontal="center" vertical="center"/>
    </xf>
    <xf numFmtId="0" fontId="54" fillId="4" borderId="0" xfId="0" applyFont="1" applyFill="1" applyBorder="1" applyAlignment="1" applyProtection="1">
      <alignment vertical="center"/>
    </xf>
    <xf numFmtId="0" fontId="57" fillId="7" borderId="7" xfId="0" applyFont="1" applyFill="1" applyBorder="1" applyAlignment="1" applyProtection="1">
      <alignment vertical="center"/>
    </xf>
    <xf numFmtId="0" fontId="57" fillId="7" borderId="2" xfId="0" applyFont="1" applyFill="1" applyBorder="1" applyAlignment="1" applyProtection="1">
      <alignment vertical="center"/>
    </xf>
    <xf numFmtId="0" fontId="57" fillId="7" borderId="3" xfId="0" applyFont="1" applyFill="1" applyBorder="1" applyAlignment="1" applyProtection="1">
      <alignment horizontal="center" vertical="center"/>
    </xf>
    <xf numFmtId="0" fontId="47" fillId="3" borderId="4" xfId="0" applyFont="1" applyFill="1" applyBorder="1" applyAlignment="1" applyProtection="1">
      <alignment horizontal="left" vertical="center"/>
    </xf>
    <xf numFmtId="0" fontId="46" fillId="3" borderId="5" xfId="0" applyFont="1" applyFill="1" applyBorder="1" applyAlignment="1" applyProtection="1">
      <alignment vertical="center"/>
    </xf>
    <xf numFmtId="165" fontId="47" fillId="3" borderId="6" xfId="0" applyNumberFormat="1" applyFont="1" applyFill="1" applyBorder="1" applyAlignment="1" applyProtection="1">
      <alignment horizontal="right" vertical="center"/>
    </xf>
    <xf numFmtId="165" fontId="46" fillId="4" borderId="0" xfId="0" applyNumberFormat="1" applyFont="1" applyFill="1" applyBorder="1" applyAlignment="1" applyProtection="1">
      <alignment vertical="center"/>
    </xf>
    <xf numFmtId="0" fontId="46" fillId="4" borderId="0" xfId="0" applyFont="1" applyFill="1" applyAlignment="1" applyProtection="1">
      <alignment horizontal="left" vertical="center"/>
    </xf>
    <xf numFmtId="0" fontId="49" fillId="7" borderId="4" xfId="0" applyFont="1" applyFill="1" applyBorder="1" applyAlignment="1" applyProtection="1">
      <alignment vertical="center"/>
    </xf>
    <xf numFmtId="0" fontId="49" fillId="7" borderId="5" xfId="0" applyFont="1" applyFill="1" applyBorder="1" applyAlignment="1" applyProtection="1">
      <alignment vertical="center"/>
    </xf>
    <xf numFmtId="165" fontId="49" fillId="7" borderId="6" xfId="4" applyNumberFormat="1" applyFont="1" applyFill="1" applyBorder="1" applyAlignment="1" applyProtection="1">
      <alignment vertical="center"/>
    </xf>
    <xf numFmtId="0" fontId="59" fillId="4" borderId="0" xfId="0" applyFont="1" applyFill="1" applyAlignment="1" applyProtection="1">
      <alignment vertical="center"/>
    </xf>
    <xf numFmtId="0" fontId="58" fillId="4" borderId="0" xfId="0" applyFont="1" applyFill="1" applyAlignment="1" applyProtection="1">
      <alignment vertical="center"/>
    </xf>
    <xf numFmtId="0" fontId="58" fillId="4" borderId="0" xfId="0" applyFont="1" applyFill="1" applyBorder="1" applyAlignment="1" applyProtection="1">
      <alignment vertical="center"/>
    </xf>
    <xf numFmtId="0" fontId="58" fillId="0" borderId="0" xfId="0" applyFont="1" applyAlignment="1" applyProtection="1">
      <alignment vertical="center"/>
    </xf>
    <xf numFmtId="0" fontId="46" fillId="4" borderId="0" xfId="0" applyFont="1" applyFill="1" applyBorder="1" applyAlignment="1" applyProtection="1">
      <alignment horizontal="left" vertical="center"/>
    </xf>
    <xf numFmtId="0" fontId="58" fillId="7" borderId="5" xfId="0" applyFont="1" applyFill="1" applyBorder="1" applyAlignment="1" applyProtection="1">
      <alignment vertical="center"/>
    </xf>
    <xf numFmtId="0" fontId="58" fillId="7" borderId="6" xfId="0" applyFont="1" applyFill="1" applyBorder="1" applyAlignment="1" applyProtection="1">
      <alignment vertical="center"/>
    </xf>
    <xf numFmtId="0" fontId="54" fillId="7" borderId="5" xfId="0" applyFont="1" applyFill="1" applyBorder="1" applyAlignment="1" applyProtection="1">
      <alignment vertical="center"/>
    </xf>
    <xf numFmtId="0" fontId="54" fillId="7" borderId="6" xfId="0" applyFont="1" applyFill="1" applyBorder="1" applyAlignment="1" applyProtection="1">
      <alignment horizontal="center" vertical="center"/>
    </xf>
    <xf numFmtId="0" fontId="54" fillId="7" borderId="4" xfId="0" applyFont="1" applyFill="1" applyBorder="1" applyAlignment="1" applyProtection="1">
      <alignment horizontal="left" vertical="center"/>
    </xf>
    <xf numFmtId="165" fontId="54" fillId="7" borderId="6" xfId="0" applyNumberFormat="1" applyFont="1" applyFill="1" applyBorder="1" applyAlignment="1" applyProtection="1">
      <alignment horizontal="right" vertical="center"/>
    </xf>
    <xf numFmtId="0" fontId="54" fillId="7" borderId="7" xfId="0" applyFont="1" applyFill="1" applyBorder="1" applyAlignment="1" applyProtection="1">
      <alignment horizontal="left" vertical="center"/>
    </xf>
    <xf numFmtId="0" fontId="54" fillId="7" borderId="2" xfId="0" applyFont="1" applyFill="1" applyBorder="1" applyAlignment="1" applyProtection="1">
      <alignment vertical="center"/>
    </xf>
    <xf numFmtId="0" fontId="54" fillId="7" borderId="3" xfId="0" applyFont="1" applyFill="1" applyBorder="1" applyAlignment="1" applyProtection="1">
      <alignment horizontal="center" vertical="center"/>
    </xf>
    <xf numFmtId="0" fontId="47" fillId="3" borderId="5" xfId="0" applyFont="1" applyFill="1" applyBorder="1" applyAlignment="1" applyProtection="1">
      <alignment vertical="center"/>
    </xf>
    <xf numFmtId="165" fontId="46" fillId="3" borderId="6" xfId="0" applyNumberFormat="1" applyFont="1" applyFill="1" applyBorder="1" applyAlignment="1" applyProtection="1">
      <alignment horizontal="right" vertical="center"/>
    </xf>
    <xf numFmtId="0" fontId="46" fillId="4" borderId="0" xfId="0" applyFont="1" applyFill="1" applyBorder="1" applyAlignment="1" applyProtection="1">
      <alignment horizontal="center" vertical="center"/>
    </xf>
    <xf numFmtId="0" fontId="54" fillId="7" borderId="6" xfId="0" applyFont="1" applyFill="1" applyBorder="1" applyAlignment="1" applyProtection="1">
      <alignment vertical="center"/>
    </xf>
    <xf numFmtId="0" fontId="54" fillId="7" borderId="8" xfId="0" applyFont="1" applyFill="1" applyBorder="1" applyAlignment="1" applyProtection="1">
      <alignment horizontal="left" vertical="center"/>
    </xf>
    <xf numFmtId="0" fontId="60" fillId="7" borderId="4" xfId="0" applyFont="1" applyFill="1" applyBorder="1" applyAlignment="1" applyProtection="1">
      <alignment horizontal="left" vertical="center"/>
    </xf>
    <xf numFmtId="0" fontId="60" fillId="7" borderId="5" xfId="0" applyFont="1" applyFill="1" applyBorder="1" applyAlignment="1" applyProtection="1">
      <alignment vertical="center"/>
    </xf>
    <xf numFmtId="165" fontId="60" fillId="7" borderId="6" xfId="0" applyNumberFormat="1" applyFont="1" applyFill="1" applyBorder="1" applyAlignment="1" applyProtection="1">
      <alignment horizontal="right" vertical="center"/>
    </xf>
    <xf numFmtId="0" fontId="4" fillId="8" borderId="4" xfId="0" applyFont="1" applyFill="1" applyBorder="1" applyAlignment="1" applyProtection="1">
      <alignment horizontal="left" vertical="center"/>
      <protection locked="0"/>
    </xf>
    <xf numFmtId="0" fontId="4" fillId="8" borderId="5" xfId="0" applyFont="1" applyFill="1" applyBorder="1" applyAlignment="1" applyProtection="1">
      <alignment horizontal="left" vertical="center"/>
      <protection locked="0"/>
    </xf>
    <xf numFmtId="0" fontId="4" fillId="8" borderId="6" xfId="0" applyFont="1" applyFill="1" applyBorder="1" applyAlignment="1" applyProtection="1">
      <alignment horizontal="left" vertical="center"/>
      <protection locked="0"/>
    </xf>
    <xf numFmtId="0" fontId="5" fillId="8" borderId="7" xfId="0" applyFont="1" applyFill="1" applyBorder="1" applyAlignment="1" applyProtection="1">
      <alignment horizontal="left" vertical="center"/>
      <protection locked="0"/>
    </xf>
    <xf numFmtId="0" fontId="5" fillId="8" borderId="2" xfId="0" applyFont="1" applyFill="1" applyBorder="1" applyAlignment="1" applyProtection="1">
      <alignment horizontal="left" vertical="center"/>
      <protection locked="0"/>
    </xf>
    <xf numFmtId="0" fontId="5" fillId="8" borderId="3" xfId="0" applyFont="1" applyFill="1" applyBorder="1" applyAlignment="1" applyProtection="1">
      <alignment horizontal="left" vertical="center"/>
      <protection locked="0"/>
    </xf>
    <xf numFmtId="0" fontId="5" fillId="8" borderId="4" xfId="0" applyFont="1" applyFill="1" applyBorder="1" applyAlignment="1" applyProtection="1">
      <alignment horizontal="left" vertical="center"/>
      <protection locked="0"/>
    </xf>
    <xf numFmtId="0" fontId="5" fillId="8" borderId="5" xfId="0" applyFont="1" applyFill="1" applyBorder="1" applyAlignment="1" applyProtection="1">
      <alignment horizontal="left" vertical="center"/>
      <protection locked="0"/>
    </xf>
    <xf numFmtId="0" fontId="5" fillId="8" borderId="6" xfId="0" applyFont="1" applyFill="1" applyBorder="1" applyAlignment="1" applyProtection="1">
      <alignment horizontal="left" vertical="center"/>
      <protection locked="0"/>
    </xf>
    <xf numFmtId="0" fontId="19" fillId="8" borderId="4" xfId="0" applyFont="1" applyFill="1" applyBorder="1" applyAlignment="1" applyProtection="1">
      <alignment horizontal="left" vertical="center"/>
      <protection locked="0"/>
    </xf>
    <xf numFmtId="0" fontId="19" fillId="8" borderId="5" xfId="0" applyFont="1" applyFill="1" applyBorder="1" applyAlignment="1" applyProtection="1">
      <alignment horizontal="left" vertical="center"/>
      <protection locked="0"/>
    </xf>
    <xf numFmtId="0" fontId="14" fillId="0" borderId="9" xfId="0" applyFont="1" applyBorder="1" applyAlignment="1">
      <alignment horizontal="center" vertical="center"/>
    </xf>
    <xf numFmtId="0" fontId="24" fillId="8" borderId="0" xfId="0" applyFont="1" applyFill="1" applyBorder="1" applyAlignment="1">
      <alignment horizontal="center" vertical="center"/>
    </xf>
    <xf numFmtId="0" fontId="25" fillId="8" borderId="1" xfId="0" applyFont="1" applyFill="1" applyBorder="1" applyAlignment="1">
      <alignment horizontal="center" vertical="center"/>
    </xf>
    <xf numFmtId="0" fontId="24" fillId="8" borderId="1" xfId="0" applyFont="1" applyFill="1" applyBorder="1" applyAlignment="1">
      <alignment horizontal="center" vertical="center"/>
    </xf>
    <xf numFmtId="165" fontId="31" fillId="7" borderId="1" xfId="0" applyNumberFormat="1" applyFont="1" applyFill="1" applyBorder="1" applyAlignment="1">
      <alignment horizontal="center" vertical="center"/>
    </xf>
    <xf numFmtId="0" fontId="31" fillId="7" borderId="1" xfId="0" applyFont="1" applyFill="1" applyBorder="1" applyAlignment="1">
      <alignment horizontal="center" vertical="center"/>
    </xf>
    <xf numFmtId="0" fontId="33" fillId="4" borderId="9" xfId="0" applyFont="1" applyFill="1" applyBorder="1" applyAlignment="1">
      <alignment horizontal="center" vertical="center"/>
    </xf>
    <xf numFmtId="0" fontId="42" fillId="8" borderId="1" xfId="0" applyFont="1" applyFill="1" applyBorder="1" applyAlignment="1">
      <alignment horizontal="center" vertical="center"/>
    </xf>
  </cellXfs>
  <cellStyles count="8">
    <cellStyle name="Millares" xfId="3" builtinId="3"/>
    <cellStyle name="Millares 2" xfId="5" xr:uid="{00000000-0005-0000-0000-000001000000}"/>
    <cellStyle name="Moneda" xfId="4" builtinId="4"/>
    <cellStyle name="Moneda 2" xfId="6" xr:uid="{00000000-0005-0000-0000-000003000000}"/>
    <cellStyle name="Normal" xfId="0" builtinId="0"/>
    <cellStyle name="Normal 2" xfId="2" xr:uid="{00000000-0005-0000-0000-000005000000}"/>
    <cellStyle name="Normal 3" xfId="7" xr:uid="{00000000-0005-0000-0000-000006000000}"/>
    <cellStyle name="Porcentaje" xfId="1" builtinId="5"/>
  </cellStyles>
  <dxfs count="27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b/>
        <i val="0"/>
      </font>
      <fill>
        <patternFill>
          <fgColor theme="0"/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003399"/>
      <color rgb="FFFFCC00"/>
      <color rgb="FF9FAEE5"/>
      <color rgb="FFFFFFCC"/>
      <color rgb="FF000099"/>
      <color rgb="FF33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J62"/>
  <sheetViews>
    <sheetView showGridLines="0" tabSelected="1" zoomScale="110" zoomScaleNormal="110" zoomScaleSheetLayoutView="70" zoomScalePageLayoutView="70" workbookViewId="0">
      <selection activeCell="A2" sqref="A2:C2"/>
    </sheetView>
  </sheetViews>
  <sheetFormatPr baseColWidth="10" defaultColWidth="10.85546875" defaultRowHeight="12.75" x14ac:dyDescent="0.2"/>
  <cols>
    <col min="1" max="1" width="16.140625" style="1" customWidth="1"/>
    <col min="2" max="2" width="19.140625" style="1" customWidth="1"/>
    <col min="3" max="3" width="50.5703125" style="1" customWidth="1"/>
    <col min="4" max="4" width="13.85546875" style="1" customWidth="1"/>
    <col min="5" max="5" width="31.7109375" style="1" customWidth="1"/>
    <col min="6" max="6" width="23.7109375" style="1" customWidth="1"/>
    <col min="7" max="16384" width="10.85546875" style="1"/>
  </cols>
  <sheetData>
    <row r="1" spans="1:10" ht="20.100000000000001" customHeight="1" x14ac:dyDescent="0.2">
      <c r="A1" s="135" t="s">
        <v>120</v>
      </c>
      <c r="B1" s="74"/>
      <c r="C1" s="74"/>
      <c r="D1" s="74"/>
      <c r="E1" s="74"/>
      <c r="F1" s="85"/>
    </row>
    <row r="2" spans="1:10" ht="24.75" customHeight="1" x14ac:dyDescent="0.2">
      <c r="A2" s="269" t="s">
        <v>505</v>
      </c>
      <c r="B2" s="270"/>
      <c r="C2" s="270"/>
      <c r="D2" s="140"/>
      <c r="E2" s="140"/>
      <c r="F2" s="141"/>
    </row>
    <row r="3" spans="1:10" ht="15" x14ac:dyDescent="0.2">
      <c r="A3" s="142"/>
      <c r="B3" s="142"/>
      <c r="C3" s="142"/>
      <c r="D3" s="142"/>
      <c r="E3" s="142"/>
      <c r="F3" s="142"/>
      <c r="I3" s="161"/>
      <c r="J3" s="161"/>
    </row>
    <row r="4" spans="1:10" ht="27" customHeight="1" x14ac:dyDescent="0.2">
      <c r="A4" s="143" t="s">
        <v>31</v>
      </c>
      <c r="B4" s="81"/>
      <c r="C4" s="81"/>
      <c r="D4" s="81"/>
      <c r="E4" s="81"/>
      <c r="F4" s="144"/>
      <c r="I4" s="161"/>
      <c r="J4" s="161"/>
    </row>
    <row r="5" spans="1:10" ht="15" x14ac:dyDescent="0.2">
      <c r="A5" s="39" t="s">
        <v>255</v>
      </c>
      <c r="B5" s="137" t="s">
        <v>256</v>
      </c>
      <c r="C5" s="137" t="s">
        <v>33</v>
      </c>
      <c r="D5" s="139"/>
      <c r="E5" s="138"/>
      <c r="F5" s="138" t="s">
        <v>30</v>
      </c>
      <c r="I5" s="161"/>
      <c r="J5" s="161"/>
    </row>
    <row r="6" spans="1:10" ht="21.75" customHeight="1" x14ac:dyDescent="0.2">
      <c r="A6" s="39" t="s">
        <v>2</v>
      </c>
      <c r="B6" s="130" t="s">
        <v>272</v>
      </c>
      <c r="C6" s="260" t="s">
        <v>530</v>
      </c>
      <c r="D6" s="261"/>
      <c r="E6" s="262"/>
      <c r="F6" s="131">
        <f ca="1">IF(C6="","",IFERROR(INDIRECT(I6),0))</f>
        <v>0</v>
      </c>
      <c r="I6" s="161" t="str">
        <f>A6&amp;"_Resumen!H15"</f>
        <v>BP_Resumen!H15</v>
      </c>
      <c r="J6" s="161"/>
    </row>
    <row r="7" spans="1:10" ht="21.75" customHeight="1" x14ac:dyDescent="0.2">
      <c r="A7" s="39" t="s">
        <v>3</v>
      </c>
      <c r="B7" s="130" t="s">
        <v>272</v>
      </c>
      <c r="C7" s="260" t="s">
        <v>529</v>
      </c>
      <c r="D7" s="261"/>
      <c r="E7" s="262"/>
      <c r="F7" s="131">
        <f t="shared" ref="F7:F25" ca="1" si="0">IF(C7="","",IFERROR(INDIRECT(I7),0))</f>
        <v>0</v>
      </c>
      <c r="I7" s="161" t="str">
        <f t="shared" ref="I7:I25" si="1">A7&amp;"_Resumen!H15"</f>
        <v>B2_Resumen!H15</v>
      </c>
      <c r="J7" s="161"/>
    </row>
    <row r="8" spans="1:10" ht="21.75" customHeight="1" x14ac:dyDescent="0.2">
      <c r="A8" s="39" t="s">
        <v>4</v>
      </c>
      <c r="B8" s="130" t="s">
        <v>272</v>
      </c>
      <c r="C8" s="260" t="s">
        <v>511</v>
      </c>
      <c r="D8" s="261"/>
      <c r="E8" s="262"/>
      <c r="F8" s="131">
        <f t="shared" ca="1" si="0"/>
        <v>0</v>
      </c>
      <c r="I8" s="161" t="str">
        <f t="shared" si="1"/>
        <v>B3_Resumen!H15</v>
      </c>
      <c r="J8" s="161"/>
    </row>
    <row r="9" spans="1:10" ht="21.75" customHeight="1" x14ac:dyDescent="0.2">
      <c r="A9" s="39" t="s">
        <v>5</v>
      </c>
      <c r="B9" s="130" t="s">
        <v>272</v>
      </c>
      <c r="C9" s="260" t="s">
        <v>512</v>
      </c>
      <c r="D9" s="261"/>
      <c r="E9" s="262"/>
      <c r="F9" s="131">
        <f t="shared" ca="1" si="0"/>
        <v>0</v>
      </c>
      <c r="I9" s="161" t="str">
        <f t="shared" si="1"/>
        <v>B4_Resumen!H15</v>
      </c>
      <c r="J9" s="161"/>
    </row>
    <row r="10" spans="1:10" ht="21.75" customHeight="1" x14ac:dyDescent="0.2">
      <c r="A10" s="39" t="s">
        <v>6</v>
      </c>
      <c r="B10" s="130" t="s">
        <v>272</v>
      </c>
      <c r="C10" s="260" t="s">
        <v>513</v>
      </c>
      <c r="D10" s="261"/>
      <c r="E10" s="262"/>
      <c r="F10" s="131">
        <f t="shared" ca="1" si="0"/>
        <v>0</v>
      </c>
      <c r="I10" s="161" t="str">
        <f t="shared" si="1"/>
        <v>B5_Resumen!H15</v>
      </c>
      <c r="J10" s="161"/>
    </row>
    <row r="11" spans="1:10" ht="21.75" customHeight="1" x14ac:dyDescent="0.2">
      <c r="A11" s="39" t="s">
        <v>7</v>
      </c>
      <c r="B11" s="130" t="s">
        <v>272</v>
      </c>
      <c r="C11" s="260" t="s">
        <v>514</v>
      </c>
      <c r="D11" s="261"/>
      <c r="E11" s="262"/>
      <c r="F11" s="131">
        <f t="shared" ca="1" si="0"/>
        <v>0</v>
      </c>
      <c r="I11" s="161" t="str">
        <f t="shared" si="1"/>
        <v>B6_Resumen!H15</v>
      </c>
      <c r="J11" s="161"/>
    </row>
    <row r="12" spans="1:10" ht="21.75" customHeight="1" x14ac:dyDescent="0.2">
      <c r="A12" s="39" t="s">
        <v>8</v>
      </c>
      <c r="B12" s="130" t="s">
        <v>272</v>
      </c>
      <c r="C12" s="260" t="s">
        <v>515</v>
      </c>
      <c r="D12" s="261"/>
      <c r="E12" s="262"/>
      <c r="F12" s="131">
        <f t="shared" ca="1" si="0"/>
        <v>0</v>
      </c>
      <c r="I12" s="161" t="str">
        <f t="shared" si="1"/>
        <v>B7_Resumen!H15</v>
      </c>
      <c r="J12" s="161"/>
    </row>
    <row r="13" spans="1:10" ht="21.75" customHeight="1" x14ac:dyDescent="0.2">
      <c r="A13" s="39" t="s">
        <v>9</v>
      </c>
      <c r="B13" s="130" t="s">
        <v>272</v>
      </c>
      <c r="C13" s="260" t="s">
        <v>516</v>
      </c>
      <c r="D13" s="261"/>
      <c r="E13" s="262"/>
      <c r="F13" s="131">
        <f t="shared" ca="1" si="0"/>
        <v>0</v>
      </c>
      <c r="I13" s="161" t="str">
        <f t="shared" si="1"/>
        <v>B8_Resumen!H15</v>
      </c>
      <c r="J13" s="161"/>
    </row>
    <row r="14" spans="1:10" ht="21.75" customHeight="1" x14ac:dyDescent="0.2">
      <c r="A14" s="39" t="s">
        <v>10</v>
      </c>
      <c r="B14" s="130" t="s">
        <v>272</v>
      </c>
      <c r="C14" s="260" t="s">
        <v>517</v>
      </c>
      <c r="D14" s="261"/>
      <c r="E14" s="262"/>
      <c r="F14" s="131">
        <f t="shared" ca="1" si="0"/>
        <v>0</v>
      </c>
      <c r="I14" s="161" t="str">
        <f t="shared" si="1"/>
        <v>B9_Resumen!H15</v>
      </c>
      <c r="J14" s="161"/>
    </row>
    <row r="15" spans="1:10" ht="21.75" customHeight="1" x14ac:dyDescent="0.2">
      <c r="A15" s="39" t="s">
        <v>20</v>
      </c>
      <c r="B15" s="130" t="s">
        <v>272</v>
      </c>
      <c r="C15" s="260" t="s">
        <v>518</v>
      </c>
      <c r="D15" s="261"/>
      <c r="E15" s="262"/>
      <c r="F15" s="131">
        <f t="shared" ca="1" si="0"/>
        <v>0</v>
      </c>
      <c r="I15" s="161" t="str">
        <f t="shared" si="1"/>
        <v>B10_Resumen!H15</v>
      </c>
      <c r="J15" s="161"/>
    </row>
    <row r="16" spans="1:10" ht="21.75" customHeight="1" x14ac:dyDescent="0.2">
      <c r="A16" s="39" t="s">
        <v>21</v>
      </c>
      <c r="B16" s="130" t="s">
        <v>272</v>
      </c>
      <c r="C16" s="260" t="s">
        <v>519</v>
      </c>
      <c r="D16" s="261"/>
      <c r="E16" s="262"/>
      <c r="F16" s="131">
        <f t="shared" ca="1" si="0"/>
        <v>0</v>
      </c>
      <c r="I16" s="161" t="str">
        <f t="shared" si="1"/>
        <v>B11_Resumen!H15</v>
      </c>
      <c r="J16" s="161"/>
    </row>
    <row r="17" spans="1:10" ht="21.75" customHeight="1" x14ac:dyDescent="0.2">
      <c r="A17" s="39" t="s">
        <v>22</v>
      </c>
      <c r="B17" s="130" t="s">
        <v>272</v>
      </c>
      <c r="C17" s="260" t="s">
        <v>520</v>
      </c>
      <c r="D17" s="261"/>
      <c r="E17" s="262"/>
      <c r="F17" s="131">
        <f t="shared" ca="1" si="0"/>
        <v>0</v>
      </c>
      <c r="I17" s="161" t="str">
        <f t="shared" si="1"/>
        <v>B12_Resumen!H15</v>
      </c>
      <c r="J17" s="161"/>
    </row>
    <row r="18" spans="1:10" ht="21.75" customHeight="1" x14ac:dyDescent="0.2">
      <c r="A18" s="39" t="s">
        <v>23</v>
      </c>
      <c r="B18" s="130" t="s">
        <v>272</v>
      </c>
      <c r="C18" s="260" t="s">
        <v>521</v>
      </c>
      <c r="D18" s="261"/>
      <c r="E18" s="262"/>
      <c r="F18" s="131">
        <f t="shared" ca="1" si="0"/>
        <v>0</v>
      </c>
      <c r="I18" s="161" t="str">
        <f t="shared" si="1"/>
        <v>B13_Resumen!H15</v>
      </c>
      <c r="J18" s="161"/>
    </row>
    <row r="19" spans="1:10" ht="21.75" customHeight="1" x14ac:dyDescent="0.2">
      <c r="A19" s="39" t="s">
        <v>24</v>
      </c>
      <c r="B19" s="130" t="s">
        <v>272</v>
      </c>
      <c r="C19" s="260" t="s">
        <v>522</v>
      </c>
      <c r="D19" s="261"/>
      <c r="E19" s="262"/>
      <c r="F19" s="131">
        <f t="shared" ca="1" si="0"/>
        <v>0</v>
      </c>
      <c r="I19" s="161" t="str">
        <f t="shared" si="1"/>
        <v>B14_Resumen!H15</v>
      </c>
      <c r="J19" s="161"/>
    </row>
    <row r="20" spans="1:10" ht="21.75" customHeight="1" x14ac:dyDescent="0.2">
      <c r="A20" s="39" t="s">
        <v>25</v>
      </c>
      <c r="B20" s="130" t="s">
        <v>272</v>
      </c>
      <c r="C20" s="260" t="s">
        <v>523</v>
      </c>
      <c r="D20" s="261"/>
      <c r="E20" s="262"/>
      <c r="F20" s="131">
        <f t="shared" ca="1" si="0"/>
        <v>0</v>
      </c>
      <c r="I20" s="161" t="str">
        <f t="shared" si="1"/>
        <v>B15_Resumen!H15</v>
      </c>
      <c r="J20" s="161"/>
    </row>
    <row r="21" spans="1:10" ht="21.75" customHeight="1" x14ac:dyDescent="0.2">
      <c r="A21" s="39" t="s">
        <v>26</v>
      </c>
      <c r="B21" s="130" t="s">
        <v>272</v>
      </c>
      <c r="C21" s="260" t="s">
        <v>524</v>
      </c>
      <c r="D21" s="261"/>
      <c r="E21" s="262"/>
      <c r="F21" s="131">
        <f t="shared" ca="1" si="0"/>
        <v>0</v>
      </c>
      <c r="I21" s="161" t="str">
        <f t="shared" si="1"/>
        <v>B16_Resumen!H15</v>
      </c>
      <c r="J21" s="161"/>
    </row>
    <row r="22" spans="1:10" ht="21.75" customHeight="1" x14ac:dyDescent="0.2">
      <c r="A22" s="39" t="s">
        <v>27</v>
      </c>
      <c r="B22" s="130" t="s">
        <v>272</v>
      </c>
      <c r="C22" s="260" t="s">
        <v>525</v>
      </c>
      <c r="D22" s="261"/>
      <c r="E22" s="262"/>
      <c r="F22" s="131">
        <f t="shared" ca="1" si="0"/>
        <v>0</v>
      </c>
      <c r="I22" s="161" t="str">
        <f t="shared" si="1"/>
        <v>B17_Resumen!H15</v>
      </c>
      <c r="J22" s="161"/>
    </row>
    <row r="23" spans="1:10" ht="21.75" customHeight="1" x14ac:dyDescent="0.2">
      <c r="A23" s="39" t="s">
        <v>28</v>
      </c>
      <c r="B23" s="130" t="s">
        <v>272</v>
      </c>
      <c r="C23" s="260" t="s">
        <v>526</v>
      </c>
      <c r="D23" s="261"/>
      <c r="E23" s="262"/>
      <c r="F23" s="131">
        <f t="shared" ca="1" si="0"/>
        <v>0</v>
      </c>
      <c r="I23" s="161" t="str">
        <f t="shared" si="1"/>
        <v>B18_Resumen!H15</v>
      </c>
      <c r="J23" s="161"/>
    </row>
    <row r="24" spans="1:10" ht="21.75" customHeight="1" x14ac:dyDescent="0.2">
      <c r="A24" s="39" t="s">
        <v>29</v>
      </c>
      <c r="B24" s="130" t="s">
        <v>272</v>
      </c>
      <c r="C24" s="260" t="s">
        <v>527</v>
      </c>
      <c r="D24" s="261"/>
      <c r="E24" s="262"/>
      <c r="F24" s="131">
        <f t="shared" ca="1" si="0"/>
        <v>0</v>
      </c>
      <c r="I24" s="161" t="str">
        <f t="shared" si="1"/>
        <v>B19_Resumen!H15</v>
      </c>
      <c r="J24" s="161"/>
    </row>
    <row r="25" spans="1:10" ht="21.75" customHeight="1" x14ac:dyDescent="0.2">
      <c r="A25" s="133" t="s">
        <v>528</v>
      </c>
      <c r="B25" s="134" t="s">
        <v>272</v>
      </c>
      <c r="C25" s="260" t="s">
        <v>535</v>
      </c>
      <c r="D25" s="261"/>
      <c r="E25" s="262"/>
      <c r="F25" s="131">
        <f t="shared" ca="1" si="0"/>
        <v>0</v>
      </c>
      <c r="I25" s="161" t="str">
        <f t="shared" si="1"/>
        <v>B20_Resumen!H15</v>
      </c>
      <c r="J25" s="161"/>
    </row>
    <row r="26" spans="1:10" ht="21.75" customHeight="1" x14ac:dyDescent="0.2">
      <c r="A26" s="135" t="s">
        <v>1</v>
      </c>
      <c r="B26" s="74"/>
      <c r="C26" s="74"/>
      <c r="D26" s="74"/>
      <c r="E26" s="136"/>
      <c r="F26" s="132">
        <f ca="1">SUM(F6:F25)</f>
        <v>0</v>
      </c>
      <c r="I26" s="161"/>
      <c r="J26" s="161"/>
    </row>
    <row r="27" spans="1:10" ht="17.25" customHeight="1" x14ac:dyDescent="0.2">
      <c r="A27" s="18"/>
      <c r="B27" s="18"/>
      <c r="C27" s="18"/>
      <c r="D27" s="18"/>
      <c r="E27" s="18"/>
      <c r="F27" s="18"/>
      <c r="I27" s="161"/>
      <c r="J27" s="161"/>
    </row>
    <row r="28" spans="1:10" ht="20.100000000000001" customHeight="1" x14ac:dyDescent="0.2">
      <c r="A28" s="135" t="s">
        <v>11</v>
      </c>
      <c r="B28" s="74"/>
      <c r="C28" s="74"/>
      <c r="D28" s="74"/>
      <c r="E28" s="74"/>
      <c r="F28" s="85"/>
      <c r="I28" s="161"/>
      <c r="J28" s="161"/>
    </row>
    <row r="29" spans="1:10" ht="15" x14ac:dyDescent="0.2">
      <c r="A29" s="146" t="str">
        <f>+BD!C2</f>
        <v>A1</v>
      </c>
      <c r="B29" s="263" t="s">
        <v>507</v>
      </c>
      <c r="C29" s="264"/>
      <c r="D29" s="264"/>
      <c r="E29" s="264"/>
      <c r="F29" s="265"/>
      <c r="I29" s="161"/>
      <c r="J29" s="161"/>
    </row>
    <row r="30" spans="1:10" ht="15" x14ac:dyDescent="0.2">
      <c r="A30" s="146" t="str">
        <f>+BD!C3</f>
        <v>A2</v>
      </c>
      <c r="B30" s="266" t="s">
        <v>508</v>
      </c>
      <c r="C30" s="267"/>
      <c r="D30" s="267"/>
      <c r="E30" s="267"/>
      <c r="F30" s="268"/>
    </row>
    <row r="31" spans="1:10" ht="15" x14ac:dyDescent="0.2">
      <c r="A31" s="146" t="str">
        <f>+BD!C4</f>
        <v>A3</v>
      </c>
      <c r="B31" s="266" t="s">
        <v>509</v>
      </c>
      <c r="C31" s="267"/>
      <c r="D31" s="267"/>
      <c r="E31" s="267"/>
      <c r="F31" s="268"/>
    </row>
    <row r="32" spans="1:10" ht="15" x14ac:dyDescent="0.2">
      <c r="A32" s="146" t="str">
        <f>+BD!C5</f>
        <v>A4</v>
      </c>
      <c r="B32" s="266" t="s">
        <v>510</v>
      </c>
      <c r="C32" s="267"/>
      <c r="D32" s="267"/>
      <c r="E32" s="267"/>
      <c r="F32" s="268"/>
    </row>
    <row r="33" spans="1:6" ht="15" x14ac:dyDescent="0.2">
      <c r="A33" s="146" t="str">
        <f>+BD!C6</f>
        <v>A5</v>
      </c>
      <c r="B33" s="158" t="s">
        <v>18</v>
      </c>
      <c r="C33" s="158"/>
      <c r="D33" s="158"/>
      <c r="E33" s="158"/>
      <c r="F33" s="159"/>
    </row>
    <row r="34" spans="1:6" ht="15" x14ac:dyDescent="0.2">
      <c r="A34" s="146" t="str">
        <f>+BD!C7</f>
        <v>A6</v>
      </c>
      <c r="B34" s="71" t="s">
        <v>506</v>
      </c>
      <c r="C34" s="71"/>
      <c r="D34" s="71"/>
      <c r="E34" s="71"/>
      <c r="F34" s="160"/>
    </row>
    <row r="36" spans="1:6" ht="20.100000000000001" customHeight="1" x14ac:dyDescent="0.2">
      <c r="A36" s="143" t="s">
        <v>253</v>
      </c>
      <c r="B36" s="81"/>
      <c r="C36" s="81"/>
      <c r="D36" s="81"/>
      <c r="E36" s="81"/>
      <c r="F36" s="144"/>
    </row>
    <row r="37" spans="1:6" ht="15" x14ac:dyDescent="0.2">
      <c r="A37" s="145"/>
      <c r="B37" s="148" t="str">
        <f>IFERROR(VLOOKUP(A37,BD!K:L,2,FALSE),"")</f>
        <v/>
      </c>
      <c r="C37" s="148"/>
      <c r="D37" s="148"/>
      <c r="E37" s="148"/>
      <c r="F37" s="149"/>
    </row>
    <row r="38" spans="1:6" ht="15" x14ac:dyDescent="0.2">
      <c r="A38" s="145"/>
      <c r="B38" s="148" t="str">
        <f>IFERROR(VLOOKUP(A38,BD!K:L,2,FALSE),"")</f>
        <v/>
      </c>
      <c r="C38" s="148"/>
      <c r="D38" s="148"/>
      <c r="E38" s="148"/>
      <c r="F38" s="149"/>
    </row>
    <row r="39" spans="1:6" ht="15" x14ac:dyDescent="0.2">
      <c r="A39" s="145"/>
      <c r="B39" s="148" t="str">
        <f>IFERROR(VLOOKUP(A39,BD!K:L,2,FALSE),"")</f>
        <v/>
      </c>
      <c r="C39" s="148"/>
      <c r="D39" s="148"/>
      <c r="E39" s="148"/>
      <c r="F39" s="149"/>
    </row>
    <row r="40" spans="1:6" ht="15" x14ac:dyDescent="0.2">
      <c r="A40" s="145"/>
      <c r="B40" s="148" t="str">
        <f>IFERROR(VLOOKUP(A40,BD!K:L,2,FALSE),"")</f>
        <v/>
      </c>
      <c r="C40" s="148"/>
      <c r="D40" s="148"/>
      <c r="E40" s="148"/>
      <c r="F40" s="149"/>
    </row>
    <row r="41" spans="1:6" ht="15" x14ac:dyDescent="0.2">
      <c r="A41" s="145"/>
      <c r="B41" s="148" t="str">
        <f>IFERROR(VLOOKUP(A41,BD!K:L,2,FALSE),"")</f>
        <v/>
      </c>
      <c r="C41" s="148"/>
      <c r="D41" s="148"/>
      <c r="E41" s="148"/>
      <c r="F41" s="149"/>
    </row>
    <row r="42" spans="1:6" ht="15" x14ac:dyDescent="0.2">
      <c r="A42" s="145"/>
      <c r="B42" s="148" t="str">
        <f>IFERROR(VLOOKUP(A42,BD!K:L,2,FALSE),"")</f>
        <v/>
      </c>
      <c r="C42" s="148"/>
      <c r="D42" s="148"/>
      <c r="E42" s="148"/>
      <c r="F42" s="149"/>
    </row>
    <row r="43" spans="1:6" ht="15" x14ac:dyDescent="0.2">
      <c r="A43" s="145"/>
      <c r="B43" s="148" t="str">
        <f>IFERROR(VLOOKUP(A43,BD!K:L,2,FALSE),"")</f>
        <v/>
      </c>
      <c r="C43" s="148"/>
      <c r="D43" s="148"/>
      <c r="E43" s="148"/>
      <c r="F43" s="149"/>
    </row>
    <row r="44" spans="1:6" ht="15" x14ac:dyDescent="0.2">
      <c r="A44" s="145"/>
      <c r="B44" s="148" t="str">
        <f>IFERROR(VLOOKUP(A44,BD!K:L,2,FALSE),"")</f>
        <v/>
      </c>
      <c r="C44" s="148"/>
      <c r="D44" s="148"/>
      <c r="E44" s="148"/>
      <c r="F44" s="149"/>
    </row>
    <row r="45" spans="1:6" ht="15" x14ac:dyDescent="0.2">
      <c r="A45" s="145"/>
      <c r="B45" s="148" t="str">
        <f>IFERROR(VLOOKUP(A45,BD!K:L,2,FALSE),"")</f>
        <v/>
      </c>
      <c r="C45" s="148"/>
      <c r="D45" s="148"/>
      <c r="E45" s="148"/>
      <c r="F45" s="149"/>
    </row>
    <row r="46" spans="1:6" ht="15" x14ac:dyDescent="0.2">
      <c r="A46" s="145"/>
      <c r="B46" s="148" t="str">
        <f>IFERROR(VLOOKUP(A46,BD!K:L,2,FALSE),"")</f>
        <v/>
      </c>
      <c r="C46" s="148"/>
      <c r="D46" s="148"/>
      <c r="E46" s="148"/>
      <c r="F46" s="149"/>
    </row>
    <row r="47" spans="1:6" ht="15" x14ac:dyDescent="0.2">
      <c r="A47" s="145"/>
      <c r="B47" s="148" t="str">
        <f>IFERROR(VLOOKUP(A47,BD!K:L,2,FALSE),"")</f>
        <v/>
      </c>
      <c r="C47" s="148"/>
      <c r="D47" s="148"/>
      <c r="E47" s="148"/>
      <c r="F47" s="149"/>
    </row>
    <row r="48" spans="1:6" ht="15" x14ac:dyDescent="0.2">
      <c r="A48" s="145"/>
      <c r="B48" s="148" t="str">
        <f>IFERROR(VLOOKUP(A48,BD!K:L,2,FALSE),"")</f>
        <v/>
      </c>
      <c r="C48" s="148"/>
      <c r="D48" s="148"/>
      <c r="E48" s="148"/>
      <c r="F48" s="149"/>
    </row>
    <row r="49" spans="1:6" ht="15" x14ac:dyDescent="0.2">
      <c r="A49" s="145"/>
      <c r="B49" s="148" t="str">
        <f>IFERROR(VLOOKUP(A49,BD!K:L,2,FALSE),"")</f>
        <v/>
      </c>
      <c r="C49" s="148"/>
      <c r="D49" s="148"/>
      <c r="E49" s="148"/>
      <c r="F49" s="149"/>
    </row>
    <row r="50" spans="1:6" ht="15" x14ac:dyDescent="0.2">
      <c r="A50" s="145"/>
      <c r="B50" s="148" t="str">
        <f>IFERROR(VLOOKUP(A50,BD!K:L,2,FALSE),"")</f>
        <v/>
      </c>
      <c r="C50" s="148"/>
      <c r="D50" s="148"/>
      <c r="E50" s="148"/>
      <c r="F50" s="149"/>
    </row>
    <row r="51" spans="1:6" ht="15" x14ac:dyDescent="0.2">
      <c r="A51" s="145"/>
      <c r="B51" s="148" t="str">
        <f>IFERROR(VLOOKUP(A51,BD!K:L,2,FALSE),"")</f>
        <v/>
      </c>
      <c r="C51" s="148"/>
      <c r="D51" s="148"/>
      <c r="E51" s="148"/>
      <c r="F51" s="149"/>
    </row>
    <row r="52" spans="1:6" ht="15" x14ac:dyDescent="0.2">
      <c r="A52" s="145"/>
      <c r="B52" s="148" t="str">
        <f>IFERROR(VLOOKUP(A52,BD!K:L,2,FALSE),"")</f>
        <v/>
      </c>
      <c r="C52" s="148"/>
      <c r="D52" s="148"/>
      <c r="E52" s="148"/>
      <c r="F52" s="149"/>
    </row>
    <row r="53" spans="1:6" ht="15" x14ac:dyDescent="0.2">
      <c r="A53" s="145"/>
      <c r="B53" s="148" t="str">
        <f>IFERROR(VLOOKUP(A53,BD!K:L,2,FALSE),"")</f>
        <v/>
      </c>
      <c r="C53" s="148"/>
      <c r="D53" s="148"/>
      <c r="E53" s="148"/>
      <c r="F53" s="149"/>
    </row>
    <row r="54" spans="1:6" ht="15" x14ac:dyDescent="0.2">
      <c r="A54" s="145"/>
      <c r="B54" s="148" t="str">
        <f>IFERROR(VLOOKUP(A54,BD!K:L,2,FALSE),"")</f>
        <v/>
      </c>
      <c r="C54" s="148"/>
      <c r="D54" s="148"/>
      <c r="E54" s="148"/>
      <c r="F54" s="149"/>
    </row>
    <row r="55" spans="1:6" ht="15" x14ac:dyDescent="0.2">
      <c r="A55" s="145"/>
      <c r="B55" s="148" t="str">
        <f>IFERROR(VLOOKUP(A55,BD!K:L,2,FALSE),"")</f>
        <v/>
      </c>
      <c r="C55" s="148"/>
      <c r="D55" s="148"/>
      <c r="E55" s="148"/>
      <c r="F55" s="149"/>
    </row>
    <row r="56" spans="1:6" ht="15" x14ac:dyDescent="0.2">
      <c r="A56" s="145"/>
      <c r="B56" s="148" t="str">
        <f>IFERROR(VLOOKUP(A56,BD!K:L,2,FALSE),"")</f>
        <v/>
      </c>
      <c r="C56" s="148"/>
      <c r="D56" s="148"/>
      <c r="E56" s="148"/>
      <c r="F56" s="149"/>
    </row>
    <row r="57" spans="1:6" ht="15" x14ac:dyDescent="0.2">
      <c r="A57" s="145"/>
      <c r="B57" s="148"/>
      <c r="C57" s="148"/>
      <c r="D57" s="148"/>
      <c r="E57" s="148"/>
      <c r="F57" s="149"/>
    </row>
    <row r="58" spans="1:6" ht="15" x14ac:dyDescent="0.2">
      <c r="A58" s="145"/>
      <c r="B58" s="148" t="str">
        <f>IFERROR(VLOOKUP(A58,BD!K:L,2,FALSE),"")</f>
        <v/>
      </c>
      <c r="C58" s="148"/>
      <c r="D58" s="148"/>
      <c r="E58" s="148"/>
      <c r="F58" s="149"/>
    </row>
    <row r="59" spans="1:6" ht="15" x14ac:dyDescent="0.2">
      <c r="A59" s="145"/>
      <c r="B59" s="148" t="str">
        <f>IFERROR(VLOOKUP(A59,BD!K:L,2,FALSE),"")</f>
        <v/>
      </c>
      <c r="C59" s="148"/>
      <c r="D59" s="148"/>
      <c r="E59" s="148"/>
      <c r="F59" s="149"/>
    </row>
    <row r="60" spans="1:6" ht="15" x14ac:dyDescent="0.2">
      <c r="A60" s="145"/>
      <c r="B60" s="148" t="str">
        <f>IFERROR(VLOOKUP(A60,BD!K:L,2,FALSE),"")</f>
        <v/>
      </c>
      <c r="C60" s="148"/>
      <c r="D60" s="148"/>
      <c r="E60" s="148"/>
      <c r="F60" s="149"/>
    </row>
    <row r="61" spans="1:6" ht="15" x14ac:dyDescent="0.2">
      <c r="A61" s="145"/>
      <c r="B61" s="148" t="str">
        <f>IFERROR(VLOOKUP(A61,BD!K:L,2,FALSE),"")</f>
        <v/>
      </c>
      <c r="C61" s="148"/>
      <c r="D61" s="148"/>
      <c r="E61" s="148"/>
      <c r="F61" s="149"/>
    </row>
    <row r="62" spans="1:6" ht="15" x14ac:dyDescent="0.2">
      <c r="A62" s="145"/>
      <c r="B62" s="148" t="str">
        <f>IFERROR(VLOOKUP(A62,BD!K:L,2,FALSE),"")</f>
        <v/>
      </c>
      <c r="C62" s="148"/>
      <c r="D62" s="148"/>
      <c r="E62" s="148"/>
      <c r="F62" s="149"/>
    </row>
  </sheetData>
  <sheetProtection algorithmName="SHA-512" hashValue="AE0/NgeUQNyvGSdXHfnLtBeifq8jd9buWMp/+pPpCKG48+CP5yD4nLZuaChxdUEiy9ROLe2RjgZAEr7HG7nLLQ==" saltValue="51zp1UejLpNTgGmUuhSlMg==" spinCount="100000" sheet="1" selectLockedCells="1"/>
  <protectedRanges>
    <protectedRange sqref="A2" name="Rango1"/>
  </protectedRanges>
  <mergeCells count="25">
    <mergeCell ref="B29:F29"/>
    <mergeCell ref="B30:F30"/>
    <mergeCell ref="B32:F32"/>
    <mergeCell ref="B31:F31"/>
    <mergeCell ref="A2:C2"/>
    <mergeCell ref="C7:E7"/>
    <mergeCell ref="C8:E8"/>
    <mergeCell ref="C9:E9"/>
    <mergeCell ref="C10:E10"/>
    <mergeCell ref="C11:E11"/>
    <mergeCell ref="C12:E12"/>
    <mergeCell ref="C13:E13"/>
    <mergeCell ref="C14:E14"/>
    <mergeCell ref="C15:E15"/>
    <mergeCell ref="C16:E16"/>
    <mergeCell ref="C17:E17"/>
    <mergeCell ref="C23:E23"/>
    <mergeCell ref="C24:E24"/>
    <mergeCell ref="C6:E6"/>
    <mergeCell ref="C25:E25"/>
    <mergeCell ref="C18:E18"/>
    <mergeCell ref="C19:E19"/>
    <mergeCell ref="C20:E20"/>
    <mergeCell ref="C21:E21"/>
    <mergeCell ref="C22:E22"/>
  </mergeCells>
  <phoneticPr fontId="3" type="noConversion"/>
  <printOptions horizontalCentered="1" verticalCentered="1"/>
  <pageMargins left="0.72647058823529409" right="0.79836309523809523" top="0.84895833333333337" bottom="0.75" header="0.18075980392156862" footer="0.3"/>
  <pageSetup paperSize="9" scale="56" orientation="portrait" r:id="rId1"/>
  <headerFooter>
    <oddHeader>&amp;L&amp;G&amp;R&amp;"Arial,Negrita"&amp;5&amp;K003399
&amp;30RESUMEN DE PRESUPUESTO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CF0D431-4B41-43E4-A178-BB96B8D00064}">
          <x14:formula1>
            <xm:f>BD!$F:$F</xm:f>
          </x14:formula1>
          <xm:sqref>A37:A62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B3A9D-8E63-45D1-B01A-7087A24BCC23}">
  <dimension ref="A1:BM394"/>
  <sheetViews>
    <sheetView zoomScaleNormal="100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6" customWidth="1"/>
    <col min="10" max="10" width="12.85546875" style="15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45"/>
      <c r="J1" s="169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B3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45"/>
      <c r="J2" s="169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45"/>
      <c r="J3" s="169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3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B3_detalle!A1</v>
      </c>
      <c r="K5" s="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'1.INTRO'!C8</v>
      </c>
      <c r="K6" s="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257</v>
      </c>
      <c r="B7" s="52" t="s">
        <v>258</v>
      </c>
      <c r="C7" s="52" t="s">
        <v>259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'1.INTRO'!F8</v>
      </c>
      <c r="K7" s="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46"/>
      <c r="J8" s="170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6"/>
      <c r="J9" s="15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6"/>
      <c r="J10" s="15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6"/>
      <c r="J11" s="170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6"/>
      <c r="J12" s="15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6"/>
      <c r="J13" s="15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6"/>
      <c r="J14" s="15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6"/>
      <c r="J15" s="15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6"/>
      <c r="J16" s="15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6"/>
      <c r="J17" s="15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6"/>
      <c r="J18" s="15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6"/>
      <c r="J19" s="15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6"/>
      <c r="J20" s="15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6"/>
      <c r="J21" s="15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6"/>
      <c r="J22" s="15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6"/>
      <c r="J23" s="15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6"/>
      <c r="J24" s="15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6"/>
      <c r="J25" s="15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6"/>
      <c r="J26" s="15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6"/>
      <c r="J27" s="15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6"/>
      <c r="J28" s="15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6"/>
      <c r="J29" s="15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6"/>
      <c r="J30" s="15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6"/>
      <c r="J31" s="15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6"/>
      <c r="J32" s="15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6"/>
      <c r="J33" s="15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6"/>
      <c r="J34" s="170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6"/>
      <c r="J35" s="170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6"/>
      <c r="J36" s="15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6"/>
      <c r="J37" s="170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6"/>
      <c r="J38" s="170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6"/>
      <c r="J39" s="15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6"/>
      <c r="J40" s="15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6"/>
      <c r="J41" s="170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6"/>
      <c r="J42" s="170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6"/>
      <c r="J43" s="170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6"/>
      <c r="J44" s="170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6"/>
      <c r="J45" s="170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6"/>
      <c r="J46" s="15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6"/>
      <c r="J47" s="15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SUM(E38:E47)</f>
        <v>0</v>
      </c>
      <c r="F48" s="46"/>
      <c r="G48" s="51">
        <f>+E48+G31</f>
        <v>0</v>
      </c>
      <c r="H48" s="51">
        <f ca="1">+$H$2-INDIRECT($J$7)+G48</f>
        <v>0</v>
      </c>
      <c r="I48" s="46"/>
      <c r="J48" s="15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6"/>
      <c r="J49" s="15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6"/>
      <c r="J50" s="15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6"/>
      <c r="J51" s="170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6"/>
      <c r="J52" s="15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6"/>
      <c r="J53" s="15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6"/>
      <c r="J54" s="15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6"/>
      <c r="J55" s="15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6"/>
      <c r="J56" s="15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6"/>
      <c r="J57" s="15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6"/>
      <c r="J58" s="15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6"/>
      <c r="J59" s="15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6"/>
      <c r="J60" s="15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6"/>
      <c r="J61" s="15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6"/>
      <c r="J62" s="15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6"/>
      <c r="J63" s="15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6"/>
      <c r="J64" s="15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6"/>
      <c r="J65" s="15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6"/>
      <c r="J66" s="15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6"/>
      <c r="J67" s="15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6"/>
      <c r="J68" s="15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6"/>
      <c r="J69" s="15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SUM(E64:E69)</f>
        <v>0</v>
      </c>
      <c r="F70" s="46"/>
      <c r="G70" s="51">
        <f>+E70+G59</f>
        <v>0</v>
      </c>
      <c r="H70" s="51">
        <f ca="1">+$H$2-INDIRECT($J$7)+G70</f>
        <v>0</v>
      </c>
      <c r="I70" s="46"/>
      <c r="J70" s="15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6"/>
      <c r="J71" s="15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49"/>
      <c r="J72" s="175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6"/>
      <c r="J73" s="15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45"/>
      <c r="J74" s="169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B3</v>
      </c>
      <c r="B75" s="273"/>
      <c r="C75" s="273"/>
      <c r="D75" s="273"/>
      <c r="E75" s="273"/>
      <c r="F75" s="45"/>
      <c r="G75" s="45"/>
      <c r="H75" s="45"/>
      <c r="I75" s="45"/>
      <c r="J75" s="169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6"/>
      <c r="J76" s="15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49"/>
      <c r="J77" s="175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6"/>
      <c r="J78" s="15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6"/>
      <c r="J79" s="15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257</v>
      </c>
      <c r="B80" s="52" t="s">
        <v>258</v>
      </c>
      <c r="C80" s="52" t="s">
        <v>259</v>
      </c>
      <c r="D80" s="52" t="s">
        <v>260</v>
      </c>
      <c r="E80" s="52" t="s">
        <v>19</v>
      </c>
      <c r="F80" s="46"/>
      <c r="G80" s="46"/>
      <c r="H80" s="46"/>
      <c r="I80" s="46"/>
      <c r="J80" s="15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6"/>
      <c r="J81" s="15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6"/>
      <c r="J82" s="15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6"/>
      <c r="J83" s="15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6"/>
      <c r="J84" s="15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6"/>
      <c r="J85" s="15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6"/>
      <c r="J86" s="15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6"/>
      <c r="J87" s="15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6"/>
      <c r="J88" s="15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6"/>
      <c r="J89" s="15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6"/>
      <c r="J90" s="15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6"/>
      <c r="J91" s="15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6"/>
      <c r="J92" s="15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6"/>
      <c r="J93" s="15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6"/>
      <c r="J94" s="15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6"/>
      <c r="J95" s="15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6"/>
      <c r="J96" s="15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6"/>
      <c r="J97" s="15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6"/>
      <c r="J98" s="15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6"/>
      <c r="J99" s="15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6"/>
      <c r="J100" s="15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6"/>
      <c r="J101" s="15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6"/>
      <c r="J102" s="15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6"/>
      <c r="J103" s="15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6"/>
      <c r="J104" s="15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6"/>
      <c r="J105" s="15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6"/>
      <c r="J106" s="15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6"/>
      <c r="J107" s="15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6"/>
      <c r="J108" s="15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6"/>
      <c r="J109" s="15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6"/>
      <c r="J110" s="15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6"/>
      <c r="J111" s="15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6"/>
      <c r="J112" s="15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6"/>
      <c r="J113" s="15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6"/>
      <c r="J114" s="15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6"/>
      <c r="J115" s="15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6"/>
      <c r="J116" s="15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6"/>
      <c r="J117" s="15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6"/>
      <c r="J118" s="15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6"/>
      <c r="J119" s="15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6"/>
      <c r="J120" s="15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6"/>
      <c r="J121" s="15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6"/>
      <c r="J122" s="15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6"/>
      <c r="J123" s="15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6"/>
      <c r="J124" s="15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6"/>
      <c r="J125" s="15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6"/>
      <c r="J126" s="15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6"/>
      <c r="J127" s="15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6"/>
      <c r="J128" s="15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6"/>
      <c r="J129" s="15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6"/>
      <c r="J130" s="15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6"/>
      <c r="J131" s="15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6"/>
      <c r="J132" s="15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6"/>
      <c r="J133" s="15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6"/>
      <c r="J134" s="15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6"/>
      <c r="J135" s="15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6"/>
      <c r="J136" s="15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6"/>
      <c r="J137" s="15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6"/>
      <c r="J138" s="15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6"/>
      <c r="J139" s="15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6"/>
      <c r="J140" s="15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6"/>
      <c r="J141" s="15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6"/>
      <c r="J142" s="15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6"/>
      <c r="J143" s="15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6"/>
      <c r="J144" s="15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49"/>
      <c r="J145" s="175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6"/>
      <c r="J146" s="15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45"/>
      <c r="J147" s="169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B3</v>
      </c>
      <c r="B148" s="273"/>
      <c r="C148" s="273"/>
      <c r="D148" s="273"/>
      <c r="E148" s="273"/>
      <c r="F148" s="45"/>
      <c r="G148" s="45"/>
      <c r="H148" s="45"/>
      <c r="I148" s="45"/>
      <c r="J148" s="169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6"/>
      <c r="J149" s="15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49"/>
      <c r="J150" s="175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6"/>
      <c r="J151" s="15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6"/>
      <c r="J152" s="15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257</v>
      </c>
      <c r="B153" s="52" t="s">
        <v>258</v>
      </c>
      <c r="C153" s="52" t="s">
        <v>259</v>
      </c>
      <c r="D153" s="52" t="s">
        <v>260</v>
      </c>
      <c r="E153" s="52" t="s">
        <v>19</v>
      </c>
      <c r="F153" s="46"/>
      <c r="G153" s="46"/>
      <c r="H153" s="46"/>
      <c r="I153" s="46"/>
      <c r="J153" s="15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6"/>
      <c r="J154" s="15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6"/>
      <c r="J155" s="15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6"/>
      <c r="J156" s="15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6"/>
      <c r="J157" s="15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6"/>
      <c r="J158" s="15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6"/>
      <c r="J159" s="15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6"/>
      <c r="J160" s="15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6"/>
      <c r="J161" s="15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6"/>
      <c r="J162" s="15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6"/>
      <c r="J163" s="15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6"/>
      <c r="J164" s="15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6"/>
      <c r="J165" s="15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6"/>
      <c r="J166" s="15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6"/>
      <c r="J167" s="15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6"/>
      <c r="J168" s="15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6"/>
      <c r="J169" s="15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6"/>
      <c r="J170" s="15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6"/>
      <c r="J171" s="15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6"/>
      <c r="J172" s="15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6"/>
      <c r="J173" s="15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6"/>
      <c r="J174" s="15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6"/>
      <c r="J175" s="15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6"/>
      <c r="J176" s="15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6"/>
      <c r="J177" s="15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6"/>
      <c r="J178" s="15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6"/>
      <c r="J179" s="15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6"/>
      <c r="J180" s="15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6"/>
      <c r="J181" s="15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6"/>
      <c r="J182" s="15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6"/>
      <c r="J183" s="15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6"/>
      <c r="J184" s="15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6"/>
      <c r="J185" s="15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6"/>
      <c r="J186" s="15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6"/>
      <c r="J187" s="15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6"/>
      <c r="J188" s="15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6"/>
      <c r="J189" s="15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6"/>
      <c r="J190" s="15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6"/>
      <c r="J191" s="15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6"/>
      <c r="J192" s="15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6"/>
      <c r="J193" s="15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6"/>
      <c r="J194" s="15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6"/>
      <c r="J195" s="15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6"/>
      <c r="J196" s="15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6"/>
      <c r="J197" s="15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6"/>
      <c r="J198" s="15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6"/>
      <c r="J199" s="15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6"/>
      <c r="J200" s="15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6"/>
      <c r="J201" s="15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6"/>
      <c r="J202" s="15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6"/>
      <c r="J203" s="15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6"/>
      <c r="J204" s="15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6"/>
      <c r="J205" s="15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6"/>
      <c r="J206" s="15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6"/>
      <c r="J207" s="15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6"/>
      <c r="J208" s="15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6"/>
      <c r="J209" s="15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6"/>
      <c r="J210" s="15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6"/>
      <c r="J211" s="15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6"/>
      <c r="J212" s="15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6"/>
      <c r="J213" s="15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6"/>
      <c r="J214" s="15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6"/>
      <c r="J215" s="15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6"/>
      <c r="J216" s="15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6"/>
      <c r="J217" s="15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49"/>
      <c r="J218" s="175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6"/>
      <c r="J219" s="15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45"/>
      <c r="J220" s="169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B3</v>
      </c>
      <c r="B221" s="273"/>
      <c r="C221" s="273"/>
      <c r="D221" s="273"/>
      <c r="E221" s="273"/>
      <c r="F221" s="45"/>
      <c r="G221" s="45"/>
      <c r="H221" s="45"/>
      <c r="I221" s="45"/>
      <c r="J221" s="169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6"/>
      <c r="J222" s="15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49"/>
      <c r="J223" s="175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6"/>
      <c r="J224" s="15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6"/>
      <c r="J225" s="15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257</v>
      </c>
      <c r="B226" s="52" t="s">
        <v>258</v>
      </c>
      <c r="C226" s="52" t="s">
        <v>259</v>
      </c>
      <c r="D226" s="52" t="s">
        <v>260</v>
      </c>
      <c r="E226" s="52" t="s">
        <v>19</v>
      </c>
      <c r="F226" s="46"/>
      <c r="G226" s="46"/>
      <c r="H226" s="46"/>
      <c r="I226" s="46"/>
      <c r="J226" s="15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6"/>
      <c r="J227" s="15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6"/>
      <c r="J228" s="15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6"/>
      <c r="J229" s="15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6"/>
      <c r="J230" s="15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6"/>
      <c r="J231" s="15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6"/>
      <c r="J232" s="15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6"/>
      <c r="J233" s="15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6"/>
      <c r="J234" s="15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6"/>
      <c r="J235" s="15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6"/>
      <c r="J236" s="15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6"/>
      <c r="J237" s="15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6"/>
      <c r="J238" s="15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6"/>
      <c r="J239" s="15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6"/>
      <c r="J240" s="15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6"/>
      <c r="J241" s="15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6"/>
      <c r="J242" s="15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6"/>
      <c r="J243" s="15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6"/>
      <c r="J244" s="15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6"/>
      <c r="J245" s="15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6"/>
      <c r="J246" s="15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6"/>
      <c r="J247" s="15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6"/>
      <c r="J248" s="15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6"/>
      <c r="J249" s="15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6"/>
      <c r="J250" s="15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6"/>
      <c r="J251" s="15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6"/>
      <c r="J252" s="15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6"/>
      <c r="J253" s="15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6"/>
      <c r="J254" s="15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6"/>
      <c r="J255" s="15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6"/>
      <c r="J256" s="15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6"/>
      <c r="J257" s="15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6"/>
      <c r="J258" s="15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6"/>
      <c r="J259" s="15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6"/>
      <c r="J260" s="15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6"/>
      <c r="J261" s="15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6"/>
      <c r="J262" s="15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6"/>
      <c r="J263" s="15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6"/>
      <c r="J264" s="15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6"/>
      <c r="J265" s="15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6"/>
      <c r="J266" s="15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6"/>
      <c r="J267" s="15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6"/>
      <c r="J268" s="15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6"/>
      <c r="J269" s="15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6"/>
      <c r="J270" s="15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6"/>
      <c r="J271" s="15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6"/>
      <c r="J272" s="15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6"/>
      <c r="J273" s="15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6"/>
      <c r="J274" s="15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6"/>
      <c r="J275" s="15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6"/>
      <c r="J276" s="15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6"/>
      <c r="J277" s="15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6"/>
      <c r="J278" s="15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6"/>
      <c r="J279" s="15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6"/>
      <c r="J280" s="15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6"/>
      <c r="J281" s="15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6"/>
      <c r="J282" s="15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6"/>
      <c r="J283" s="15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6"/>
      <c r="J284" s="15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6"/>
      <c r="J285" s="15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6"/>
      <c r="J286" s="15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6"/>
      <c r="J287" s="15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6"/>
      <c r="J288" s="15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6"/>
      <c r="J289" s="15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6"/>
      <c r="J290" s="15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49"/>
      <c r="J291" s="175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6"/>
      <c r="J292" s="15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45"/>
      <c r="J293" s="169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B3</v>
      </c>
      <c r="B294" s="273"/>
      <c r="C294" s="273"/>
      <c r="D294" s="273"/>
      <c r="E294" s="273"/>
      <c r="F294" s="45"/>
      <c r="G294" s="45"/>
      <c r="H294" s="45"/>
      <c r="I294" s="45"/>
      <c r="J294" s="169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6"/>
      <c r="J295" s="15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49"/>
      <c r="J296" s="175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6"/>
      <c r="J297" s="15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6"/>
      <c r="J298" s="15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257</v>
      </c>
      <c r="B299" s="52" t="s">
        <v>258</v>
      </c>
      <c r="C299" s="52" t="s">
        <v>259</v>
      </c>
      <c r="D299" s="52" t="s">
        <v>260</v>
      </c>
      <c r="E299" s="52" t="s">
        <v>19</v>
      </c>
      <c r="F299" s="46"/>
      <c r="G299" s="46"/>
      <c r="H299" s="46"/>
      <c r="I299" s="46"/>
      <c r="J299" s="15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6"/>
      <c r="J300" s="15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6"/>
      <c r="J301" s="15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6"/>
      <c r="J302" s="15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6"/>
      <c r="J303" s="15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6"/>
      <c r="J304" s="15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6"/>
      <c r="J305" s="15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6"/>
      <c r="J306" s="15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6"/>
      <c r="J307" s="15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6"/>
      <c r="J308" s="15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6"/>
      <c r="J309" s="15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6"/>
      <c r="J310" s="15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6"/>
      <c r="J311" s="15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6"/>
      <c r="J312" s="15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6"/>
      <c r="J313" s="15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6"/>
      <c r="J314" s="15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6"/>
      <c r="J315" s="15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6"/>
      <c r="J316" s="15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6"/>
      <c r="J317" s="15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6"/>
      <c r="J318" s="15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6"/>
      <c r="J319" s="15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6"/>
      <c r="J320" s="15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6"/>
      <c r="J321" s="15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6"/>
      <c r="J322" s="15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6"/>
      <c r="J323" s="15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6"/>
      <c r="J324" s="15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6"/>
      <c r="J325" s="15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6"/>
      <c r="J326" s="15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6"/>
      <c r="J327" s="15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6"/>
      <c r="J328" s="15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6"/>
      <c r="J329" s="15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6"/>
      <c r="J330" s="15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6"/>
      <c r="J331" s="15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6"/>
      <c r="J332" s="15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6"/>
      <c r="J333" s="15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6"/>
      <c r="J334" s="15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6"/>
      <c r="J335" s="15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6"/>
      <c r="J336" s="15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6"/>
      <c r="J337" s="15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6"/>
      <c r="J338" s="15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6"/>
      <c r="J339" s="15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6"/>
      <c r="J340" s="15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6"/>
      <c r="J341" s="15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49"/>
      <c r="J342" s="175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6"/>
      <c r="J343" s="15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45"/>
      <c r="J344" s="169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B3</v>
      </c>
      <c r="B345" s="273"/>
      <c r="C345" s="273"/>
      <c r="D345" s="273"/>
      <c r="E345" s="273"/>
      <c r="F345" s="45"/>
      <c r="G345" s="45"/>
      <c r="H345" s="45"/>
      <c r="I345" s="45"/>
      <c r="J345" s="169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6"/>
      <c r="J346" s="15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49"/>
      <c r="J347" s="175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6"/>
      <c r="J348" s="15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6"/>
      <c r="J349" s="15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257</v>
      </c>
      <c r="B350" s="52" t="s">
        <v>258</v>
      </c>
      <c r="C350" s="52" t="s">
        <v>259</v>
      </c>
      <c r="D350" s="52" t="s">
        <v>260</v>
      </c>
      <c r="E350" s="52" t="s">
        <v>19</v>
      </c>
      <c r="F350" s="46"/>
      <c r="G350" s="46"/>
      <c r="H350" s="46"/>
      <c r="I350" s="46"/>
      <c r="J350" s="15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6"/>
      <c r="J351" s="15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6"/>
      <c r="J352" s="15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6"/>
      <c r="J353" s="15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6"/>
      <c r="J354" s="15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6"/>
      <c r="J355" s="15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6"/>
      <c r="J356" s="15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6"/>
      <c r="J357" s="15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6"/>
      <c r="J358" s="15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6"/>
      <c r="J359" s="15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6"/>
      <c r="J360" s="15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6"/>
      <c r="J361" s="15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6"/>
      <c r="J362" s="15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6"/>
      <c r="J363" s="15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6"/>
      <c r="J364" s="15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6"/>
      <c r="J365" s="15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6"/>
      <c r="J366" s="15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6"/>
      <c r="J367" s="15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6"/>
      <c r="J368" s="15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6"/>
      <c r="J369" s="15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6"/>
      <c r="J370" s="15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6"/>
      <c r="J371" s="15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6"/>
      <c r="J372" s="15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6"/>
      <c r="J373" s="15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6"/>
      <c r="J374" s="15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6"/>
      <c r="J375" s="15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6"/>
      <c r="J376" s="15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6"/>
      <c r="J377" s="15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6"/>
      <c r="J378" s="15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6"/>
      <c r="J379" s="15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6"/>
      <c r="J380" s="15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6"/>
      <c r="J381" s="15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6"/>
      <c r="J382" s="15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6"/>
      <c r="J383" s="15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6"/>
      <c r="J384" s="15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6"/>
      <c r="J385" s="15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6"/>
      <c r="J386" s="15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6"/>
      <c r="J387" s="15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6"/>
      <c r="J388" s="15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6"/>
      <c r="J389" s="15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6"/>
      <c r="J390" s="15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6"/>
      <c r="J391" s="15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6"/>
      <c r="J392" s="15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49"/>
      <c r="J393" s="175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6"/>
      <c r="J394" s="15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W5iHmATuztzXhx3F9xGnsfYDV0GZZw1q+NQPIRgxoUmf62364z5jccXtkXAUF8fE6lgnK6YV7QiI6JhGSh7tAw==" saltValue="+8KOGnQMHaBEodLAhh0zAQ==" spinCount="100000" sheet="1" selectLockedCells="1"/>
  <protectedRanges>
    <protectedRange sqref="A8:D24" name="Rango2_7"/>
    <protectedRange sqref="A35:D47" name="Rango2_7_1"/>
    <protectedRange sqref="A52:D58" name="Rango2_7_2"/>
    <protectedRange sqref="A63:D69" name="Rango2_7_3"/>
    <protectedRange sqref="A81:D97" name="Rango2_7_4"/>
    <protectedRange sqref="A108:D120" name="Rango2_7_5"/>
    <protectedRange sqref="A125:D131" name="Rango2_7_6"/>
    <protectedRange sqref="A136:D142" name="Rango2_7_7"/>
    <protectedRange sqref="A154:D170" name="Rango2_7_8"/>
    <protectedRange sqref="A181:D193" name="Rango2_7_9"/>
    <protectedRange sqref="A198:D204" name="Rango2_7_10"/>
    <protectedRange sqref="A209:D215" name="Rango2_7_11"/>
    <protectedRange sqref="A227:D243" name="Rango2_7_12"/>
    <protectedRange sqref="A254:D266" name="Rango2_7_13"/>
    <protectedRange sqref="A271:D277" name="Rango2_7_14"/>
    <protectedRange sqref="A282:D288" name="Rango2_7_15"/>
    <protectedRange sqref="A300:D316" name="Rango2_7_16"/>
    <protectedRange sqref="A327:D339" name="Rango2_7_17"/>
    <protectedRange sqref="A351:D367" name="Rango2_7_18"/>
    <protectedRange sqref="A378:D390" name="Rango2_7_19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174" priority="7" stopIfTrue="1" operator="notEqual">
      <formula>#REF!</formula>
    </cfRule>
  </conditionalFormatting>
  <conditionalFormatting sqref="E143">
    <cfRule type="cellIs" dxfId="173" priority="6" stopIfTrue="1" operator="notEqual">
      <formula>#REF!</formula>
    </cfRule>
  </conditionalFormatting>
  <conditionalFormatting sqref="E216">
    <cfRule type="cellIs" dxfId="172" priority="5" stopIfTrue="1" operator="notEqual">
      <formula>#REF!</formula>
    </cfRule>
  </conditionalFormatting>
  <conditionalFormatting sqref="E289">
    <cfRule type="cellIs" dxfId="171" priority="4" stopIfTrue="1" operator="notEqual">
      <formula>#REF!</formula>
    </cfRule>
  </conditionalFormatting>
  <conditionalFormatting sqref="E136:E142">
    <cfRule type="cellIs" dxfId="170" priority="3" stopIfTrue="1" operator="notEqual">
      <formula>#REF!</formula>
    </cfRule>
  </conditionalFormatting>
  <conditionalFormatting sqref="E209:E215">
    <cfRule type="cellIs" dxfId="169" priority="2" stopIfTrue="1" operator="notEqual">
      <formula>#REF!</formula>
    </cfRule>
  </conditionalFormatting>
  <conditionalFormatting sqref="E282:E288">
    <cfRule type="cellIs" dxfId="168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351:D367 D327:D339 D35:D47 D108:D120 D181:D193 D63:D69 D136:D142 D209:D215 D282:D288 D254:D266 D52:D58 D125:D131 D198:D204 D271:D277 D8:D24 D81:D97 D154:D170 D227:D243 D300:D316 D378:D390" xr:uid="{67CC8733-CD0B-474D-A388-DD8848ED1BD2}">
      <formula1>0</formula1>
      <formula2>1</formula2>
    </dataValidation>
    <dataValidation type="decimal" operator="greaterThanOrEqual" allowBlank="1" showInputMessage="1" showErrorMessage="1" error="Introduzca un importe correcto" sqref="C327:C339 C8:C24 C136:C142 C63:C69 C108:C120 C181:C193 C254:C266 C282:C288 C81:C97 C154:C170 C227:C243 C300:C316 C351:C367 C35:C47 C209:C215 C52:C58 C125:C131 C198:C204 C271:C277 C378:C390" xr:uid="{1F5F7044-06E6-40E3-A704-64E4E9659655}">
      <formula1>0</formula1>
    </dataValidation>
    <dataValidation type="decimal" operator="greaterThanOrEqual" allowBlank="1" showInputMessage="1" showErrorMessage="1" error="Introduzca un número" sqref="A271:A277 A8:A24 A181:A193 A63:A69 A136:A142 A209:A215 A282:A288 A327:A339 A81:A97 A154:A170 A227:A243 A300:A316 A351:A367 A35:A47 A108:A120 A254:A266 A52:A58 A125:A131 A198:A204 A378:A390" xr:uid="{8DF9FD4A-72D1-46B5-A3BF-737F7242750A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DB09FB-5F8C-4555-B29C-027D1516FDC5}">
          <x14:formula1>
            <xm:f>BD!$H$1:$H$21</xm:f>
          </x14:formula1>
          <xm:sqref>J4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E8CCA-62E5-4E47-8A68-5D67F729352E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2" customWidth="1"/>
    <col min="17" max="17" width="18" style="172" customWidth="1"/>
    <col min="18" max="22" width="15" style="172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1"/>
      <c r="Q1" s="171"/>
      <c r="R1" s="171"/>
      <c r="S1" s="171"/>
      <c r="T1" s="171"/>
      <c r="U1" s="171"/>
      <c r="V1" s="174"/>
    </row>
    <row r="2" spans="1:23" ht="36.75" x14ac:dyDescent="0.2">
      <c r="A2" s="22"/>
      <c r="G2" s="274" t="str">
        <f ca="1">IFERROR(INDIRECT(Q8),"Falta selección de nº beneficiario")</f>
        <v>Escribir denominación B4</v>
      </c>
      <c r="H2" s="274"/>
      <c r="I2" s="274"/>
      <c r="J2" s="274"/>
      <c r="K2" s="274"/>
      <c r="L2" s="274"/>
      <c r="Q2" s="172">
        <v>4</v>
      </c>
    </row>
    <row r="3" spans="1:23" x14ac:dyDescent="0.2">
      <c r="A3" s="22"/>
      <c r="P3" s="116"/>
      <c r="Q3" s="116" t="str">
        <f>IF(OR(Q2="p",Q2="e"),"B"&amp;Q2&amp;"_detalle!A1","B"&amp;Q2&amp;"_detalle!A1")</f>
        <v>B4_detalle!A1</v>
      </c>
      <c r="R3" s="116"/>
      <c r="S3" s="116"/>
      <c r="T3" s="116"/>
      <c r="U3" s="116"/>
      <c r="V3" s="116"/>
      <c r="W3" s="127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C:\ECO\001_COOPERA\01_CoFFEE\05_candidaturas\01_FdC_FF\FF\[02_FF_15_beneficiarios_220929_limpio.xlsx]B4_detalle</v>
      </c>
      <c r="R4" s="128"/>
      <c r="S4" s="128"/>
      <c r="T4" s="128"/>
      <c r="U4" s="128"/>
      <c r="V4" s="128"/>
      <c r="W4" s="173"/>
    </row>
    <row r="5" spans="1:23" x14ac:dyDescent="0.2">
      <c r="A5" s="22"/>
      <c r="P5" s="117" t="s">
        <v>295</v>
      </c>
      <c r="Q5" s="117">
        <f ca="1">LEN(Q4)</f>
        <v>111</v>
      </c>
      <c r="R5" s="116"/>
      <c r="S5" s="116"/>
      <c r="T5" s="116"/>
      <c r="U5" s="116"/>
      <c r="V5" s="116"/>
      <c r="W5" s="127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101</v>
      </c>
      <c r="R6" s="116"/>
      <c r="S6" s="116"/>
      <c r="T6" s="116"/>
      <c r="U6" s="114"/>
      <c r="V6" s="116"/>
      <c r="W6" s="127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B4_detalle</v>
      </c>
      <c r="R7" s="116"/>
      <c r="S7" s="116"/>
      <c r="T7" s="116"/>
      <c r="U7" s="114"/>
      <c r="V7" s="116"/>
      <c r="W7" s="127"/>
    </row>
    <row r="8" spans="1:23" s="93" customFormat="1" ht="20.100000000000001" customHeight="1" x14ac:dyDescent="0.25">
      <c r="A8" s="162" t="s">
        <v>277</v>
      </c>
      <c r="B8" s="162" t="str">
        <f>'1.INTRO'!A29</f>
        <v>A1</v>
      </c>
      <c r="C8" s="162" t="str">
        <f>'1.INTRO'!A30</f>
        <v>A2</v>
      </c>
      <c r="D8" s="162" t="str">
        <f>'1.INTRO'!A31</f>
        <v>A3</v>
      </c>
      <c r="E8" s="162" t="str">
        <f>'1.INTRO'!A32</f>
        <v>A4</v>
      </c>
      <c r="F8" s="162" t="str">
        <f>'1.INTRO'!A33</f>
        <v>A5</v>
      </c>
      <c r="G8" s="162" t="str">
        <f>'1.INTRO'!A34</f>
        <v>A6</v>
      </c>
      <c r="H8" s="162" t="s">
        <v>1</v>
      </c>
      <c r="I8" s="162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'1.INTRO'!C9</v>
      </c>
      <c r="R8" s="129"/>
      <c r="S8" s="116"/>
      <c r="T8" s="116"/>
      <c r="U8" s="115"/>
      <c r="V8" s="118"/>
      <c r="W8" s="164"/>
    </row>
    <row r="9" spans="1:23" s="96" customFormat="1" ht="20.100000000000001" customHeight="1" x14ac:dyDescent="0.25">
      <c r="A9" s="100" t="str">
        <f>BD!D2&amp;". "&amp;BD!E2</f>
        <v>1. Personal</v>
      </c>
      <c r="B9" s="101">
        <f t="shared" ref="B9:G14" ca="1" si="0">INDIRECT(Q11)</f>
        <v>0</v>
      </c>
      <c r="C9" s="101">
        <f t="shared" ca="1" si="0"/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64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27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B4_detalle!E25</v>
      </c>
      <c r="R11" s="116" t="str">
        <f ca="1">+Q23</f>
        <v>B4_detalle!E98</v>
      </c>
      <c r="S11" s="116" t="str">
        <f ca="1">+Q29</f>
        <v>B4_detalle!E171</v>
      </c>
      <c r="T11" s="116" t="str">
        <f ca="1">+Q35</f>
        <v>B4_detalle!E244</v>
      </c>
      <c r="U11" s="116" t="str">
        <f ca="1">+Q41</f>
        <v>B4_detalle!E317</v>
      </c>
      <c r="V11" s="116" t="str">
        <f ca="1">+Q45</f>
        <v>B4_detalle!E368</v>
      </c>
      <c r="W11" s="164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B4_detalle!E28</v>
      </c>
      <c r="R12" s="116" t="str">
        <f t="shared" ref="R12:R16" ca="1" si="6">+Q24</f>
        <v>B4_detalle!E101</v>
      </c>
      <c r="S12" s="116" t="str">
        <f t="shared" ref="S12:S16" ca="1" si="7">+Q30</f>
        <v>B4_detalle!E174</v>
      </c>
      <c r="T12" s="116" t="str">
        <f t="shared" ref="T12:T16" ca="1" si="8">+Q36</f>
        <v>B4_detalle!E247</v>
      </c>
      <c r="U12" s="116" t="str">
        <f t="shared" ref="U12:U14" ca="1" si="9">+Q42</f>
        <v>B4_detalle!E320</v>
      </c>
      <c r="V12" s="116" t="str">
        <f ca="1">+Q46</f>
        <v>B4_detalle!E371</v>
      </c>
      <c r="W12" s="164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B4_detalle!E31</v>
      </c>
      <c r="R13" s="116" t="str">
        <f t="shared" ca="1" si="6"/>
        <v>B4_detalle!E104</v>
      </c>
      <c r="S13" s="116" t="str">
        <f t="shared" ca="1" si="7"/>
        <v>B4_detalle!E177</v>
      </c>
      <c r="T13" s="116" t="str">
        <f t="shared" ca="1" si="8"/>
        <v>B4_detalle!E250</v>
      </c>
      <c r="U13" s="116" t="str">
        <f t="shared" ca="1" si="9"/>
        <v>B4_detalle!E323</v>
      </c>
      <c r="V13" s="116" t="str">
        <f ca="1">+Q47</f>
        <v>B4_detalle!E374</v>
      </c>
      <c r="W13" s="164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B4_detalle!E48</v>
      </c>
      <c r="R14" s="116" t="str">
        <f t="shared" ca="1" si="6"/>
        <v>B4_detalle!E121</v>
      </c>
      <c r="S14" s="116" t="str">
        <f t="shared" ca="1" si="7"/>
        <v>B4_detalle!E194</v>
      </c>
      <c r="T14" s="116" t="str">
        <f t="shared" ca="1" si="8"/>
        <v>B4_detalle!E267</v>
      </c>
      <c r="U14" s="116" t="str">
        <f t="shared" ca="1" si="9"/>
        <v>B4_detalle!E340</v>
      </c>
      <c r="V14" s="116" t="str">
        <f ca="1">+Q48</f>
        <v>B4_detalle!E391</v>
      </c>
      <c r="W14" s="164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B4_detalle!E59</v>
      </c>
      <c r="R15" s="116" t="str">
        <f t="shared" ca="1" si="6"/>
        <v>B4_detalle!E132</v>
      </c>
      <c r="S15" s="116" t="str">
        <f t="shared" ca="1" si="7"/>
        <v>B4_detalle!E205</v>
      </c>
      <c r="T15" s="116" t="str">
        <f t="shared" ca="1" si="8"/>
        <v>B4_detalle!E278</v>
      </c>
      <c r="U15" s="116"/>
      <c r="V15" s="116"/>
      <c r="W15" s="164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B4_detalle!E70</v>
      </c>
      <c r="R16" s="116" t="str">
        <f t="shared" ca="1" si="6"/>
        <v>B4_detalle!E143</v>
      </c>
      <c r="S16" s="116" t="str">
        <f t="shared" ca="1" si="7"/>
        <v>B4_detalle!E216</v>
      </c>
      <c r="T16" s="116" t="str">
        <f t="shared" ca="1" si="8"/>
        <v>B4_detalle!E289</v>
      </c>
      <c r="U16" s="116"/>
      <c r="V16" s="116"/>
      <c r="W16" s="164"/>
    </row>
    <row r="17" spans="1:23" s="93" customFormat="1" ht="20.100000000000001" customHeight="1" x14ac:dyDescent="0.25">
      <c r="P17" s="120">
        <v>25</v>
      </c>
      <c r="Q17" s="116" t="str">
        <f t="shared" ref="Q17:Q48" ca="1" si="12">+$Q$7&amp;"!E"&amp;P17</f>
        <v>B4_detalle!E25</v>
      </c>
      <c r="R17" s="115"/>
      <c r="S17" s="115"/>
      <c r="T17" s="115"/>
      <c r="U17" s="115"/>
      <c r="V17" s="118"/>
      <c r="W17" s="164"/>
    </row>
    <row r="18" spans="1:23" s="93" customFormat="1" ht="20.100000000000001" customHeight="1" x14ac:dyDescent="0.25">
      <c r="A18" s="162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ca="1" si="12"/>
        <v>B4_detalle!E28</v>
      </c>
      <c r="R18" s="118"/>
      <c r="S18" s="118"/>
      <c r="T18" s="118"/>
      <c r="U18" s="118"/>
      <c r="V18" s="118"/>
      <c r="W18" s="164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B4_detalle!E31</v>
      </c>
      <c r="R19" s="118"/>
      <c r="S19" s="118"/>
      <c r="T19" s="118"/>
      <c r="U19" s="118"/>
      <c r="V19" s="118"/>
      <c r="W19" s="164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B4_detalle!E48</v>
      </c>
      <c r="R20" s="118"/>
      <c r="S20" s="118"/>
      <c r="T20" s="118"/>
      <c r="U20" s="118"/>
      <c r="V20" s="118"/>
      <c r="W20" s="164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B4_detalle!E59</v>
      </c>
      <c r="R21" s="118"/>
      <c r="S21" s="118"/>
      <c r="T21" s="118"/>
      <c r="U21" s="118"/>
      <c r="V21" s="118"/>
      <c r="W21" s="164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B4_detalle!E70</v>
      </c>
      <c r="R22" s="118"/>
      <c r="S22" s="118"/>
      <c r="T22" s="118"/>
      <c r="U22" s="118"/>
      <c r="V22" s="118"/>
      <c r="W22" s="164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B4_detalle!E98</v>
      </c>
      <c r="R23" s="118"/>
      <c r="S23" s="118"/>
      <c r="T23" s="118"/>
      <c r="U23" s="118"/>
      <c r="V23" s="118"/>
      <c r="W23" s="164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B4_detalle!E101</v>
      </c>
      <c r="R24" s="118"/>
      <c r="S24" s="118"/>
      <c r="T24" s="118"/>
      <c r="U24" s="118"/>
      <c r="V24" s="118"/>
      <c r="W24" s="164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B4_detalle!E104</v>
      </c>
      <c r="R25" s="118"/>
      <c r="S25" s="118"/>
      <c r="T25" s="118"/>
      <c r="U25" s="118"/>
      <c r="V25" s="118"/>
      <c r="W25" s="164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B4_detalle!E121</v>
      </c>
      <c r="R26" s="118"/>
      <c r="S26" s="118"/>
      <c r="T26" s="118"/>
      <c r="U26" s="118"/>
      <c r="V26" s="118"/>
      <c r="W26" s="164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B4_detalle!E132</v>
      </c>
      <c r="R27" s="116"/>
      <c r="S27" s="116"/>
      <c r="T27" s="116"/>
      <c r="U27" s="116"/>
      <c r="V27" s="116"/>
      <c r="W27" s="127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B4_detalle!E143</v>
      </c>
      <c r="R28" s="114"/>
      <c r="S28" s="116"/>
      <c r="T28" s="116"/>
      <c r="U28" s="116"/>
      <c r="V28" s="116"/>
      <c r="W28" s="127"/>
    </row>
    <row r="29" spans="1:23" s="93" customFormat="1" ht="20.100000000000001" customHeight="1" x14ac:dyDescent="0.25">
      <c r="A29" s="99"/>
      <c r="B29" s="162">
        <f>+'1.INTRO'!A37</f>
        <v>0</v>
      </c>
      <c r="C29" s="162">
        <f>+'1.INTRO'!A38</f>
        <v>0</v>
      </c>
      <c r="D29" s="162">
        <f>+'1.INTRO'!A39</f>
        <v>0</v>
      </c>
      <c r="E29" s="162">
        <f>+'1.INTRO'!A40</f>
        <v>0</v>
      </c>
      <c r="F29" s="162">
        <f>+'1.INTRO'!A41</f>
        <v>0</v>
      </c>
      <c r="G29" s="162">
        <f>+'1.INTRO'!A42</f>
        <v>0</v>
      </c>
      <c r="H29" s="162">
        <f>+'1.INTRO'!A43</f>
        <v>0</v>
      </c>
      <c r="I29" s="162">
        <f>+'1.INTRO'!A44</f>
        <v>0</v>
      </c>
      <c r="J29" s="162">
        <f>+'1.INTRO'!A45</f>
        <v>0</v>
      </c>
      <c r="K29" s="162">
        <f>+'1.INTRO'!A46</f>
        <v>0</v>
      </c>
      <c r="L29" s="162">
        <f>+'1.INTRO'!A47</f>
        <v>0</v>
      </c>
      <c r="M29" s="97"/>
      <c r="P29" s="118">
        <f>+P23+73</f>
        <v>171</v>
      </c>
      <c r="Q29" s="116" t="str">
        <f t="shared" ca="1" si="12"/>
        <v>B4_detalle!E171</v>
      </c>
      <c r="R29" s="118"/>
      <c r="S29" s="118"/>
      <c r="T29" s="118"/>
      <c r="U29" s="118"/>
      <c r="V29" s="118"/>
      <c r="W29" s="164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B4_detalle!E174</v>
      </c>
      <c r="R30" s="118"/>
      <c r="S30" s="118"/>
      <c r="T30" s="118"/>
      <c r="U30" s="118"/>
      <c r="V30" s="118"/>
      <c r="W30" s="164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B4_detalle!E177</v>
      </c>
      <c r="R31" s="118"/>
      <c r="S31" s="118"/>
      <c r="T31" s="118"/>
      <c r="U31" s="118"/>
      <c r="V31" s="118"/>
      <c r="W31" s="164"/>
    </row>
    <row r="32" spans="1:23" s="93" customFormat="1" ht="20.100000000000001" customHeight="1" x14ac:dyDescent="0.25">
      <c r="A32" s="99"/>
      <c r="B32" s="162">
        <f>+'1.INTRO'!A48</f>
        <v>0</v>
      </c>
      <c r="C32" s="162">
        <f>+'1.INTRO'!A49</f>
        <v>0</v>
      </c>
      <c r="D32" s="162">
        <f>+'1.INTRO'!A50</f>
        <v>0</v>
      </c>
      <c r="E32" s="162">
        <f>+'1.INTRO'!A51</f>
        <v>0</v>
      </c>
      <c r="F32" s="162">
        <f>+'1.INTRO'!A52</f>
        <v>0</v>
      </c>
      <c r="G32" s="162">
        <f>+'1.INTRO'!A53</f>
        <v>0</v>
      </c>
      <c r="H32" s="162">
        <f>+'1.INTRO'!A54</f>
        <v>0</v>
      </c>
      <c r="I32" s="162">
        <f>+'1.INTRO'!A55</f>
        <v>0</v>
      </c>
      <c r="J32" s="162">
        <f>+'1.INTRO'!A56</f>
        <v>0</v>
      </c>
      <c r="K32" s="162">
        <f>+'1.INTRO'!A50</f>
        <v>0</v>
      </c>
      <c r="L32" s="162">
        <f>+'1.INTRO'!A51</f>
        <v>0</v>
      </c>
      <c r="P32" s="118">
        <f t="shared" si="19"/>
        <v>194</v>
      </c>
      <c r="Q32" s="116" t="str">
        <f t="shared" ca="1" si="12"/>
        <v>B4_detalle!E194</v>
      </c>
      <c r="R32" s="118"/>
      <c r="S32" s="118"/>
      <c r="T32" s="118"/>
      <c r="U32" s="118"/>
      <c r="V32" s="118"/>
      <c r="W32" s="164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B4_detalle!E205</v>
      </c>
      <c r="R33" s="118"/>
      <c r="S33" s="118"/>
      <c r="T33" s="118"/>
      <c r="U33" s="118"/>
      <c r="V33" s="118"/>
      <c r="W33" s="164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B4_detalle!E216</v>
      </c>
      <c r="R34" s="118"/>
      <c r="S34" s="118"/>
      <c r="T34" s="118"/>
      <c r="U34" s="118"/>
      <c r="V34" s="118"/>
      <c r="W34" s="164"/>
    </row>
    <row r="35" spans="1:23" s="93" customFormat="1" ht="20.100000000000001" customHeight="1" x14ac:dyDescent="0.25">
      <c r="A35" s="99"/>
      <c r="B35" s="162">
        <f>+'1.INTRO'!A52</f>
        <v>0</v>
      </c>
      <c r="C35" s="162">
        <f>+'1.INTRO'!A53</f>
        <v>0</v>
      </c>
      <c r="D35" s="162">
        <f>+'1.INTRO'!A54</f>
        <v>0</v>
      </c>
      <c r="E35" s="162">
        <f>+'1.INTRO'!A55</f>
        <v>0</v>
      </c>
      <c r="F35" s="162">
        <f>+'1.INTRO'!A56</f>
        <v>0</v>
      </c>
      <c r="G35" s="162">
        <f>+'1.INTRO'!A57</f>
        <v>0</v>
      </c>
      <c r="H35" s="162">
        <f>+'1.INTRO'!A58</f>
        <v>0</v>
      </c>
      <c r="I35" s="162">
        <f>+'1.INTRO'!A59</f>
        <v>0</v>
      </c>
      <c r="J35" s="162">
        <f>+'1.INTRO'!A60</f>
        <v>0</v>
      </c>
      <c r="K35" s="162">
        <f>+'1.INTRO'!A61</f>
        <v>0</v>
      </c>
      <c r="L35" s="162">
        <f>+'1.INTRO'!A62</f>
        <v>0</v>
      </c>
      <c r="P35" s="118">
        <f t="shared" si="19"/>
        <v>244</v>
      </c>
      <c r="Q35" s="116" t="str">
        <f t="shared" ca="1" si="12"/>
        <v>B4_detalle!E244</v>
      </c>
      <c r="R35" s="118"/>
      <c r="S35" s="118"/>
      <c r="T35" s="118"/>
      <c r="U35" s="118"/>
      <c r="V35" s="118"/>
      <c r="W35" s="164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B4_detalle!E247</v>
      </c>
      <c r="R36" s="118"/>
      <c r="S36" s="118"/>
      <c r="T36" s="118"/>
      <c r="U36" s="118"/>
      <c r="V36" s="118"/>
      <c r="W36" s="164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B4_detalle!E250</v>
      </c>
      <c r="R37" s="118"/>
      <c r="S37" s="118"/>
      <c r="T37" s="118"/>
      <c r="U37" s="118"/>
      <c r="V37" s="118"/>
      <c r="W37" s="164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B4_detalle!E267</v>
      </c>
      <c r="R38" s="118"/>
      <c r="S38" s="118"/>
      <c r="T38" s="118"/>
      <c r="U38" s="118"/>
      <c r="V38" s="118"/>
      <c r="W38" s="164"/>
    </row>
    <row r="39" spans="1:23" ht="18" x14ac:dyDescent="0.25">
      <c r="J39" s="24"/>
      <c r="P39" s="118">
        <f t="shared" si="19"/>
        <v>278</v>
      </c>
      <c r="Q39" s="116" t="str">
        <f t="shared" ca="1" si="12"/>
        <v>B4_detalle!E278</v>
      </c>
      <c r="R39" s="116"/>
      <c r="S39" s="116"/>
      <c r="T39" s="116"/>
      <c r="U39" s="116"/>
      <c r="V39" s="116"/>
      <c r="W39" s="127"/>
    </row>
    <row r="40" spans="1:23" ht="18" x14ac:dyDescent="0.25">
      <c r="J40" s="24"/>
      <c r="P40" s="118">
        <f t="shared" si="19"/>
        <v>289</v>
      </c>
      <c r="Q40" s="116" t="str">
        <f t="shared" ca="1" si="12"/>
        <v>B4_detalle!E289</v>
      </c>
      <c r="R40" s="116"/>
      <c r="S40" s="116"/>
      <c r="T40" s="116"/>
      <c r="U40" s="116"/>
      <c r="V40" s="116"/>
      <c r="W40" s="127"/>
    </row>
    <row r="41" spans="1:23" ht="18" x14ac:dyDescent="0.25">
      <c r="J41" s="24"/>
      <c r="P41" s="118">
        <f t="shared" si="19"/>
        <v>317</v>
      </c>
      <c r="Q41" s="116" t="str">
        <f t="shared" ca="1" si="12"/>
        <v>B4_detalle!E317</v>
      </c>
      <c r="R41" s="116"/>
      <c r="S41" s="116"/>
      <c r="T41" s="116"/>
      <c r="U41" s="116"/>
      <c r="V41" s="116"/>
      <c r="W41" s="127"/>
    </row>
    <row r="42" spans="1:23" ht="18" x14ac:dyDescent="0.25">
      <c r="J42" s="24"/>
      <c r="P42" s="118">
        <f t="shared" si="19"/>
        <v>320</v>
      </c>
      <c r="Q42" s="116" t="str">
        <f t="shared" ca="1" si="12"/>
        <v>B4_detalle!E320</v>
      </c>
      <c r="R42" s="116"/>
      <c r="S42" s="116"/>
      <c r="T42" s="116"/>
      <c r="U42" s="116"/>
      <c r="V42" s="116"/>
      <c r="W42" s="127"/>
    </row>
    <row r="43" spans="1:23" ht="18" x14ac:dyDescent="0.25">
      <c r="J43" s="24"/>
      <c r="P43" s="118">
        <f t="shared" si="19"/>
        <v>323</v>
      </c>
      <c r="Q43" s="116" t="str">
        <f t="shared" ca="1" si="12"/>
        <v>B4_detalle!E323</v>
      </c>
      <c r="R43" s="116"/>
      <c r="S43" s="116"/>
      <c r="T43" s="116"/>
      <c r="U43" s="116"/>
      <c r="V43" s="116"/>
      <c r="W43" s="127"/>
    </row>
    <row r="44" spans="1:23" ht="18" x14ac:dyDescent="0.25">
      <c r="J44" s="24"/>
      <c r="P44" s="118">
        <f t="shared" si="19"/>
        <v>340</v>
      </c>
      <c r="Q44" s="116" t="str">
        <f t="shared" ca="1" si="12"/>
        <v>B4_detalle!E340</v>
      </c>
      <c r="R44" s="116"/>
      <c r="S44" s="116"/>
      <c r="T44" s="116"/>
      <c r="U44" s="116"/>
      <c r="V44" s="116"/>
      <c r="W44" s="127"/>
    </row>
    <row r="45" spans="1:23" ht="18" x14ac:dyDescent="0.25">
      <c r="J45" s="24"/>
      <c r="P45" s="118">
        <v>368</v>
      </c>
      <c r="Q45" s="116" t="str">
        <f t="shared" ca="1" si="12"/>
        <v>B4_detalle!E368</v>
      </c>
      <c r="R45" s="116"/>
      <c r="S45" s="116"/>
      <c r="T45" s="116"/>
      <c r="U45" s="116"/>
      <c r="V45" s="116"/>
      <c r="W45" s="127"/>
    </row>
    <row r="46" spans="1:23" ht="18" x14ac:dyDescent="0.25">
      <c r="J46" s="24"/>
      <c r="P46" s="118">
        <v>371</v>
      </c>
      <c r="Q46" s="116" t="str">
        <f t="shared" ca="1" si="12"/>
        <v>B4_detalle!E371</v>
      </c>
      <c r="R46" s="116"/>
      <c r="S46" s="116"/>
      <c r="T46" s="116"/>
      <c r="U46" s="116"/>
      <c r="V46" s="116"/>
      <c r="W46" s="127"/>
    </row>
    <row r="47" spans="1:23" ht="18" x14ac:dyDescent="0.25">
      <c r="J47" s="24"/>
      <c r="P47" s="118">
        <v>374</v>
      </c>
      <c r="Q47" s="116" t="str">
        <f t="shared" ca="1" si="12"/>
        <v>B4_detalle!E374</v>
      </c>
      <c r="R47" s="116"/>
      <c r="S47" s="116"/>
      <c r="T47" s="116"/>
      <c r="U47" s="116"/>
      <c r="V47" s="116"/>
      <c r="W47" s="127"/>
    </row>
    <row r="48" spans="1:23" ht="18" x14ac:dyDescent="0.25">
      <c r="J48" s="24"/>
      <c r="P48" s="118">
        <v>391</v>
      </c>
      <c r="Q48" s="116" t="str">
        <f t="shared" ca="1" si="12"/>
        <v>B4_detalle!E391</v>
      </c>
      <c r="R48" s="116"/>
      <c r="S48" s="116"/>
      <c r="T48" s="116"/>
      <c r="U48" s="116"/>
      <c r="V48" s="116"/>
      <c r="W48" s="127"/>
    </row>
    <row r="49" spans="10:23" ht="18" x14ac:dyDescent="0.25">
      <c r="J49" s="24"/>
      <c r="P49" s="118"/>
      <c r="Q49" s="116"/>
      <c r="R49" s="116"/>
      <c r="S49" s="116"/>
      <c r="T49" s="116"/>
      <c r="U49" s="116"/>
      <c r="V49" s="116"/>
      <c r="W49" s="127"/>
    </row>
    <row r="50" spans="10:23" ht="18" x14ac:dyDescent="0.25">
      <c r="J50" s="24"/>
      <c r="P50" s="118"/>
      <c r="Q50" s="116"/>
      <c r="R50" s="116"/>
      <c r="S50" s="116"/>
      <c r="T50" s="116"/>
      <c r="U50" s="116"/>
      <c r="V50" s="116"/>
      <c r="W50" s="127"/>
    </row>
    <row r="51" spans="10:23" ht="18" x14ac:dyDescent="0.25">
      <c r="J51" s="24"/>
      <c r="P51" s="118"/>
      <c r="Q51" s="116"/>
      <c r="R51" s="116"/>
      <c r="S51" s="116"/>
      <c r="T51" s="116"/>
      <c r="U51" s="116"/>
      <c r="V51" s="116"/>
      <c r="W51" s="127"/>
    </row>
    <row r="52" spans="10:23" ht="18" x14ac:dyDescent="0.25">
      <c r="J52" s="24"/>
      <c r="P52" s="118"/>
      <c r="Q52" s="116"/>
      <c r="R52" s="116"/>
      <c r="S52" s="116"/>
      <c r="T52" s="116"/>
      <c r="U52" s="116"/>
      <c r="V52" s="116"/>
      <c r="W52" s="127"/>
    </row>
    <row r="53" spans="10:23" x14ac:dyDescent="0.2">
      <c r="J53" s="24"/>
      <c r="P53" s="116"/>
      <c r="Q53" s="116"/>
      <c r="R53" s="116"/>
      <c r="S53" s="116"/>
      <c r="T53" s="116"/>
      <c r="U53" s="116"/>
      <c r="V53" s="116"/>
      <c r="W53" s="127"/>
    </row>
    <row r="54" spans="10:23" x14ac:dyDescent="0.2">
      <c r="J54" s="24"/>
      <c r="P54" s="116"/>
      <c r="Q54" s="116"/>
      <c r="R54" s="116"/>
      <c r="S54" s="116"/>
      <c r="T54" s="116"/>
      <c r="U54" s="116"/>
      <c r="V54" s="116"/>
      <c r="W54" s="127"/>
    </row>
    <row r="55" spans="10:23" x14ac:dyDescent="0.2">
      <c r="J55" s="24"/>
      <c r="P55" s="116"/>
      <c r="Q55" s="116"/>
      <c r="R55" s="116"/>
      <c r="S55" s="116"/>
      <c r="T55" s="116"/>
      <c r="U55" s="116"/>
      <c r="V55" s="116"/>
      <c r="W55" s="127"/>
    </row>
    <row r="56" spans="10:23" x14ac:dyDescent="0.2">
      <c r="J56" s="24"/>
      <c r="P56" s="116"/>
      <c r="Q56" s="116"/>
      <c r="R56" s="116"/>
      <c r="S56" s="116"/>
      <c r="T56" s="116"/>
      <c r="U56" s="116"/>
      <c r="V56" s="116"/>
      <c r="W56" s="127"/>
    </row>
    <row r="57" spans="10:23" x14ac:dyDescent="0.2">
      <c r="J57" s="24"/>
      <c r="P57" s="116"/>
      <c r="Q57" s="116"/>
      <c r="R57" s="116"/>
      <c r="S57" s="116"/>
      <c r="T57" s="116"/>
      <c r="U57" s="116"/>
      <c r="V57" s="116"/>
      <c r="W57" s="127"/>
    </row>
    <row r="58" spans="10:23" x14ac:dyDescent="0.2">
      <c r="J58" s="24"/>
      <c r="P58" s="116"/>
      <c r="Q58" s="116"/>
      <c r="R58" s="116"/>
      <c r="S58" s="116"/>
      <c r="T58" s="116"/>
      <c r="U58" s="116"/>
      <c r="V58" s="116"/>
      <c r="W58" s="127"/>
    </row>
    <row r="59" spans="10:23" x14ac:dyDescent="0.2">
      <c r="J59" s="24"/>
      <c r="P59" s="116"/>
      <c r="Q59" s="116"/>
      <c r="R59" s="116"/>
      <c r="S59" s="116"/>
      <c r="T59" s="116"/>
      <c r="U59" s="116"/>
      <c r="V59" s="116"/>
      <c r="W59" s="127"/>
    </row>
    <row r="60" spans="10:23" x14ac:dyDescent="0.2">
      <c r="J60" s="24"/>
      <c r="P60" s="116"/>
      <c r="Q60" s="116"/>
      <c r="R60" s="116"/>
      <c r="S60" s="116"/>
      <c r="T60" s="116"/>
      <c r="U60" s="116"/>
      <c r="V60" s="116"/>
      <c r="W60" s="127"/>
    </row>
    <row r="61" spans="10:23" x14ac:dyDescent="0.2">
      <c r="J61" s="24"/>
      <c r="P61" s="116"/>
      <c r="Q61" s="116"/>
      <c r="R61" s="116"/>
      <c r="S61" s="116"/>
      <c r="T61" s="116"/>
      <c r="U61" s="116"/>
      <c r="V61" s="116"/>
      <c r="W61" s="127"/>
    </row>
    <row r="62" spans="10:23" x14ac:dyDescent="0.2">
      <c r="J62" s="24"/>
      <c r="P62" s="116"/>
      <c r="Q62" s="116"/>
      <c r="R62" s="116"/>
      <c r="S62" s="116"/>
      <c r="T62" s="116"/>
      <c r="U62" s="116"/>
      <c r="V62" s="116"/>
      <c r="W62" s="127"/>
    </row>
    <row r="63" spans="10:23" x14ac:dyDescent="0.2">
      <c r="J63" s="24"/>
      <c r="P63" s="116"/>
      <c r="Q63" s="116"/>
      <c r="R63" s="116"/>
      <c r="S63" s="116"/>
      <c r="T63" s="116"/>
      <c r="U63" s="116"/>
      <c r="V63" s="116"/>
      <c r="W63" s="127"/>
    </row>
    <row r="64" spans="10:23" x14ac:dyDescent="0.2">
      <c r="J64" s="24"/>
      <c r="P64" s="116"/>
      <c r="Q64" s="116"/>
      <c r="R64" s="116"/>
      <c r="S64" s="116"/>
      <c r="T64" s="116"/>
      <c r="U64" s="116"/>
      <c r="V64" s="116"/>
      <c r="W64" s="127"/>
    </row>
    <row r="65" spans="10:23" x14ac:dyDescent="0.2">
      <c r="J65" s="24"/>
      <c r="P65" s="116"/>
      <c r="Q65" s="116"/>
      <c r="R65" s="116"/>
      <c r="S65" s="116"/>
      <c r="T65" s="116"/>
      <c r="U65" s="116"/>
      <c r="V65" s="116"/>
      <c r="W65" s="127"/>
    </row>
    <row r="66" spans="10:23" x14ac:dyDescent="0.2">
      <c r="J66" s="24"/>
      <c r="P66" s="116"/>
      <c r="Q66" s="116"/>
      <c r="R66" s="116"/>
      <c r="S66" s="116"/>
      <c r="T66" s="116"/>
      <c r="U66" s="116"/>
      <c r="V66" s="116"/>
      <c r="W66" s="127"/>
    </row>
    <row r="67" spans="10:23" x14ac:dyDescent="0.2">
      <c r="J67" s="24"/>
      <c r="P67" s="116"/>
      <c r="Q67" s="116"/>
      <c r="R67" s="116"/>
      <c r="S67" s="116"/>
      <c r="T67" s="116"/>
      <c r="U67" s="116"/>
      <c r="V67" s="116"/>
      <c r="W67" s="127"/>
    </row>
    <row r="68" spans="10:23" x14ac:dyDescent="0.2">
      <c r="J68" s="24"/>
      <c r="P68" s="116"/>
      <c r="Q68" s="116"/>
      <c r="R68" s="116"/>
      <c r="S68" s="116"/>
      <c r="T68" s="116"/>
      <c r="U68" s="116"/>
      <c r="V68" s="116"/>
      <c r="W68" s="127"/>
    </row>
    <row r="69" spans="10:23" x14ac:dyDescent="0.2">
      <c r="J69" s="24"/>
      <c r="P69" s="116"/>
      <c r="Q69" s="116"/>
      <c r="R69" s="116"/>
      <c r="S69" s="116"/>
      <c r="T69" s="116"/>
      <c r="U69" s="116"/>
      <c r="V69" s="116"/>
      <c r="W69" s="127"/>
    </row>
    <row r="70" spans="10:23" x14ac:dyDescent="0.2">
      <c r="J70" s="25"/>
      <c r="P70" s="116"/>
      <c r="Q70" s="116"/>
      <c r="R70" s="116"/>
      <c r="S70" s="116"/>
      <c r="T70" s="116"/>
      <c r="U70" s="116"/>
      <c r="V70" s="116"/>
      <c r="W70" s="127"/>
    </row>
    <row r="71" spans="10:23" x14ac:dyDescent="0.2">
      <c r="J71" s="25"/>
      <c r="P71" s="116"/>
      <c r="Q71" s="116"/>
      <c r="R71" s="116"/>
      <c r="S71" s="116"/>
      <c r="T71" s="116"/>
      <c r="U71" s="116"/>
      <c r="V71" s="116"/>
      <c r="W71" s="127"/>
    </row>
    <row r="72" spans="10:23" x14ac:dyDescent="0.2">
      <c r="J72" s="25"/>
      <c r="P72" s="116"/>
      <c r="Q72" s="116"/>
      <c r="R72" s="116"/>
      <c r="S72" s="116"/>
      <c r="T72" s="116"/>
      <c r="U72" s="116"/>
      <c r="V72" s="116"/>
      <c r="W72" s="127"/>
    </row>
    <row r="73" spans="10:23" x14ac:dyDescent="0.2">
      <c r="J73" s="25"/>
      <c r="P73" s="116"/>
      <c r="Q73" s="116"/>
      <c r="R73" s="116"/>
      <c r="S73" s="116"/>
      <c r="T73" s="116"/>
      <c r="U73" s="116"/>
      <c r="V73" s="116"/>
      <c r="W73" s="127"/>
    </row>
    <row r="74" spans="10:23" x14ac:dyDescent="0.2">
      <c r="J74" s="25"/>
      <c r="P74" s="116"/>
      <c r="Q74" s="116"/>
      <c r="R74" s="116"/>
      <c r="S74" s="116"/>
      <c r="T74" s="116"/>
      <c r="U74" s="116"/>
      <c r="V74" s="116"/>
      <c r="W74" s="127"/>
    </row>
    <row r="75" spans="10:23" x14ac:dyDescent="0.2">
      <c r="J75" s="25"/>
      <c r="P75" s="116"/>
      <c r="Q75" s="116"/>
      <c r="R75" s="116"/>
      <c r="S75" s="116"/>
      <c r="T75" s="116"/>
      <c r="U75" s="116"/>
      <c r="V75" s="116"/>
      <c r="W75" s="127"/>
    </row>
    <row r="76" spans="10:23" x14ac:dyDescent="0.2">
      <c r="J76" s="25"/>
      <c r="P76" s="116"/>
      <c r="Q76" s="116"/>
      <c r="R76" s="116"/>
      <c r="S76" s="116"/>
      <c r="T76" s="116"/>
      <c r="U76" s="116"/>
      <c r="V76" s="116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NEjK0AuloesZC03BqnaR5Gwke0e9hgvZ7qBL4O+h4S6rMNhisK9Wv8Z1JfPaHRcTy+Diwdwyg/qxSmwSZfIt3Q==" saltValue="JjVXBSe0PkNCi7D1PnJkOQ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167" priority="7">
      <formula>AND($K$19&gt;0,$K$19&lt;&gt;$H$9)</formula>
    </cfRule>
  </conditionalFormatting>
  <conditionalFormatting sqref="K22">
    <cfRule type="expression" dxfId="166" priority="6">
      <formula>AND($K$22&gt;0,$K$22&lt;&gt;$H$12)</formula>
    </cfRule>
  </conditionalFormatting>
  <conditionalFormatting sqref="K23">
    <cfRule type="expression" dxfId="165" priority="5" stopIfTrue="1">
      <formula>AND($K$23&gt;0,$K$23&lt;&gt;$H$13)</formula>
    </cfRule>
  </conditionalFormatting>
  <conditionalFormatting sqref="K24">
    <cfRule type="expression" dxfId="164" priority="4">
      <formula>AND($K$24&gt;0,$K$24&lt;&gt;$H$14)</formula>
    </cfRule>
  </conditionalFormatting>
  <conditionalFormatting sqref="J8:L8">
    <cfRule type="expression" dxfId="163" priority="3">
      <formula>$J$8&lt;&gt;""</formula>
    </cfRule>
  </conditionalFormatting>
  <conditionalFormatting sqref="B38:L38">
    <cfRule type="expression" dxfId="162" priority="2">
      <formula>AND($B$38&gt;0,$B$38&lt;&gt;$H$15)</formula>
    </cfRule>
  </conditionalFormatting>
  <conditionalFormatting sqref="E28">
    <cfRule type="expression" dxfId="161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79ED2AD-FCEE-4786-A62D-D5FD22377002}">
          <x14:formula1>
            <xm:f>BD!$H$1:$H$21</xm:f>
          </x14:formula1>
          <xm:sqref>Q2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43F0C-0A55-4F63-A04F-526B4E73D37E}">
  <dimension ref="A1:BM394"/>
  <sheetViews>
    <sheetView zoomScaleNormal="100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6" customWidth="1"/>
    <col min="10" max="10" width="12.85546875" style="15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45"/>
      <c r="J1" s="169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B4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45"/>
      <c r="J2" s="169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45"/>
      <c r="J3" s="169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4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B4_detalle!A1</v>
      </c>
      <c r="K5" s="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'1.INTRO'!C9</v>
      </c>
      <c r="K6" s="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257</v>
      </c>
      <c r="B7" s="52" t="s">
        <v>258</v>
      </c>
      <c r="C7" s="52" t="s">
        <v>259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'1.INTRO'!F9</v>
      </c>
      <c r="K7" s="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46"/>
      <c r="J8" s="170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6"/>
      <c r="J9" s="15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6"/>
      <c r="J10" s="15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6"/>
      <c r="J11" s="170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6"/>
      <c r="J12" s="15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6"/>
      <c r="J13" s="15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6"/>
      <c r="J14" s="15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6"/>
      <c r="J15" s="15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6"/>
      <c r="J16" s="15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6"/>
      <c r="J17" s="15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6"/>
      <c r="J18" s="15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6"/>
      <c r="J19" s="15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6"/>
      <c r="J20" s="15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6"/>
      <c r="J21" s="15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6"/>
      <c r="J22" s="15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6"/>
      <c r="J23" s="15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6"/>
      <c r="J24" s="15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6"/>
      <c r="J25" s="15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6"/>
      <c r="J26" s="15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6"/>
      <c r="J27" s="15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6"/>
      <c r="J28" s="15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6"/>
      <c r="J29" s="15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6"/>
      <c r="J30" s="15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6"/>
      <c r="J31" s="15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6"/>
      <c r="J32" s="15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6"/>
      <c r="J33" s="15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6"/>
      <c r="J34" s="170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6"/>
      <c r="J35" s="170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6"/>
      <c r="J36" s="15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6"/>
      <c r="J37" s="170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6"/>
      <c r="J38" s="170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6"/>
      <c r="J39" s="15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6"/>
      <c r="J40" s="15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6"/>
      <c r="J41" s="170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6"/>
      <c r="J42" s="170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6"/>
      <c r="J43" s="170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6"/>
      <c r="J44" s="170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6"/>
      <c r="J45" s="170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6"/>
      <c r="J46" s="15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6"/>
      <c r="J47" s="15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SUM(E38:E47)</f>
        <v>0</v>
      </c>
      <c r="F48" s="46"/>
      <c r="G48" s="51">
        <f>+E48+G31</f>
        <v>0</v>
      </c>
      <c r="H48" s="51">
        <f ca="1">+$H$2-INDIRECT($J$7)+G48</f>
        <v>0</v>
      </c>
      <c r="I48" s="46"/>
      <c r="J48" s="15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6"/>
      <c r="J49" s="15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6"/>
      <c r="J50" s="15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6"/>
      <c r="J51" s="170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6"/>
      <c r="J52" s="15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6"/>
      <c r="J53" s="15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6"/>
      <c r="J54" s="15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6"/>
      <c r="J55" s="15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6"/>
      <c r="J56" s="15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6"/>
      <c r="J57" s="15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6"/>
      <c r="J58" s="15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6"/>
      <c r="J59" s="15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6"/>
      <c r="J60" s="15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6"/>
      <c r="J61" s="15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6"/>
      <c r="J62" s="15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6"/>
      <c r="J63" s="15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6"/>
      <c r="J64" s="15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6"/>
      <c r="J65" s="15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6"/>
      <c r="J66" s="15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6"/>
      <c r="J67" s="15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6"/>
      <c r="J68" s="15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6"/>
      <c r="J69" s="15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SUM(E64:E69)</f>
        <v>0</v>
      </c>
      <c r="F70" s="46"/>
      <c r="G70" s="51">
        <f>+E70+G59</f>
        <v>0</v>
      </c>
      <c r="H70" s="51">
        <f ca="1">+$H$2-INDIRECT($J$7)+G70</f>
        <v>0</v>
      </c>
      <c r="I70" s="46"/>
      <c r="J70" s="15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6"/>
      <c r="J71" s="15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49"/>
      <c r="J72" s="175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6"/>
      <c r="J73" s="15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45"/>
      <c r="J74" s="169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B4</v>
      </c>
      <c r="B75" s="273"/>
      <c r="C75" s="273"/>
      <c r="D75" s="273"/>
      <c r="E75" s="273"/>
      <c r="F75" s="45"/>
      <c r="G75" s="45"/>
      <c r="H75" s="45"/>
      <c r="I75" s="45"/>
      <c r="J75" s="169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6"/>
      <c r="J76" s="15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49"/>
      <c r="J77" s="175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6"/>
      <c r="J78" s="15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6"/>
      <c r="J79" s="15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257</v>
      </c>
      <c r="B80" s="52" t="s">
        <v>258</v>
      </c>
      <c r="C80" s="52" t="s">
        <v>259</v>
      </c>
      <c r="D80" s="52" t="s">
        <v>260</v>
      </c>
      <c r="E80" s="52" t="s">
        <v>19</v>
      </c>
      <c r="F80" s="46"/>
      <c r="G80" s="46"/>
      <c r="H80" s="46"/>
      <c r="I80" s="46"/>
      <c r="J80" s="15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6"/>
      <c r="J81" s="15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6"/>
      <c r="J82" s="15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6"/>
      <c r="J83" s="15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6"/>
      <c r="J84" s="15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6"/>
      <c r="J85" s="15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6"/>
      <c r="J86" s="15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6"/>
      <c r="J87" s="15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6"/>
      <c r="J88" s="15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6"/>
      <c r="J89" s="15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6"/>
      <c r="J90" s="15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6"/>
      <c r="J91" s="15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6"/>
      <c r="J92" s="15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6"/>
      <c r="J93" s="15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6"/>
      <c r="J94" s="15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6"/>
      <c r="J95" s="15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6"/>
      <c r="J96" s="15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6"/>
      <c r="J97" s="15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6"/>
      <c r="J98" s="15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6"/>
      <c r="J99" s="15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6"/>
      <c r="J100" s="15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6"/>
      <c r="J101" s="15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6"/>
      <c r="J102" s="15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6"/>
      <c r="J103" s="15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6"/>
      <c r="J104" s="15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6"/>
      <c r="J105" s="15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6"/>
      <c r="J106" s="15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6"/>
      <c r="J107" s="15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6"/>
      <c r="J108" s="15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6"/>
      <c r="J109" s="15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6"/>
      <c r="J110" s="15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6"/>
      <c r="J111" s="15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6"/>
      <c r="J112" s="15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6"/>
      <c r="J113" s="15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6"/>
      <c r="J114" s="15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6"/>
      <c r="J115" s="15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6"/>
      <c r="J116" s="15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6"/>
      <c r="J117" s="15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6"/>
      <c r="J118" s="15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6"/>
      <c r="J119" s="15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6"/>
      <c r="J120" s="15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6"/>
      <c r="J121" s="15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6"/>
      <c r="J122" s="15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6"/>
      <c r="J123" s="15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6"/>
      <c r="J124" s="15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6"/>
      <c r="J125" s="15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6"/>
      <c r="J126" s="15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6"/>
      <c r="J127" s="15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6"/>
      <c r="J128" s="15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6"/>
      <c r="J129" s="15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6"/>
      <c r="J130" s="15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6"/>
      <c r="J131" s="15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6"/>
      <c r="J132" s="15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6"/>
      <c r="J133" s="15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6"/>
      <c r="J134" s="15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6"/>
      <c r="J135" s="15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6"/>
      <c r="J136" s="15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6"/>
      <c r="J137" s="15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6"/>
      <c r="J138" s="15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6"/>
      <c r="J139" s="15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6"/>
      <c r="J140" s="15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6"/>
      <c r="J141" s="15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6"/>
      <c r="J142" s="15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6"/>
      <c r="J143" s="15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6"/>
      <c r="J144" s="15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49"/>
      <c r="J145" s="175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6"/>
      <c r="J146" s="15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45"/>
      <c r="J147" s="169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B4</v>
      </c>
      <c r="B148" s="273"/>
      <c r="C148" s="273"/>
      <c r="D148" s="273"/>
      <c r="E148" s="273"/>
      <c r="F148" s="45"/>
      <c r="G148" s="45"/>
      <c r="H148" s="45"/>
      <c r="I148" s="45"/>
      <c r="J148" s="169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6"/>
      <c r="J149" s="15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49"/>
      <c r="J150" s="175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6"/>
      <c r="J151" s="15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6"/>
      <c r="J152" s="15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257</v>
      </c>
      <c r="B153" s="52" t="s">
        <v>258</v>
      </c>
      <c r="C153" s="52" t="s">
        <v>259</v>
      </c>
      <c r="D153" s="52" t="s">
        <v>260</v>
      </c>
      <c r="E153" s="52" t="s">
        <v>19</v>
      </c>
      <c r="F153" s="46"/>
      <c r="G153" s="46"/>
      <c r="H153" s="46"/>
      <c r="I153" s="46"/>
      <c r="J153" s="15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6"/>
      <c r="J154" s="15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6"/>
      <c r="J155" s="15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6"/>
      <c r="J156" s="15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6"/>
      <c r="J157" s="15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6"/>
      <c r="J158" s="15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6"/>
      <c r="J159" s="15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6"/>
      <c r="J160" s="15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6"/>
      <c r="J161" s="15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6"/>
      <c r="J162" s="15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6"/>
      <c r="J163" s="15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6"/>
      <c r="J164" s="15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6"/>
      <c r="J165" s="15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6"/>
      <c r="J166" s="15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6"/>
      <c r="J167" s="15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6"/>
      <c r="J168" s="15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6"/>
      <c r="J169" s="15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6"/>
      <c r="J170" s="15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6"/>
      <c r="J171" s="15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6"/>
      <c r="J172" s="15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6"/>
      <c r="J173" s="15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6"/>
      <c r="J174" s="15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6"/>
      <c r="J175" s="15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6"/>
      <c r="J176" s="15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6"/>
      <c r="J177" s="15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6"/>
      <c r="J178" s="15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6"/>
      <c r="J179" s="15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6"/>
      <c r="J180" s="15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6"/>
      <c r="J181" s="15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6"/>
      <c r="J182" s="15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6"/>
      <c r="J183" s="15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6"/>
      <c r="J184" s="15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6"/>
      <c r="J185" s="15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6"/>
      <c r="J186" s="15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6"/>
      <c r="J187" s="15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6"/>
      <c r="J188" s="15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6"/>
      <c r="J189" s="15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6"/>
      <c r="J190" s="15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6"/>
      <c r="J191" s="15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6"/>
      <c r="J192" s="15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6"/>
      <c r="J193" s="15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6"/>
      <c r="J194" s="15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6"/>
      <c r="J195" s="15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6"/>
      <c r="J196" s="15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6"/>
      <c r="J197" s="15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6"/>
      <c r="J198" s="15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6"/>
      <c r="J199" s="15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6"/>
      <c r="J200" s="15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6"/>
      <c r="J201" s="15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6"/>
      <c r="J202" s="15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6"/>
      <c r="J203" s="15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6"/>
      <c r="J204" s="15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6"/>
      <c r="J205" s="15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6"/>
      <c r="J206" s="15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6"/>
      <c r="J207" s="15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6"/>
      <c r="J208" s="15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6"/>
      <c r="J209" s="15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6"/>
      <c r="J210" s="15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6"/>
      <c r="J211" s="15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6"/>
      <c r="J212" s="15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6"/>
      <c r="J213" s="15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6"/>
      <c r="J214" s="15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6"/>
      <c r="J215" s="15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6"/>
      <c r="J216" s="15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6"/>
      <c r="J217" s="15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49"/>
      <c r="J218" s="175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6"/>
      <c r="J219" s="15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45"/>
      <c r="J220" s="169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B4</v>
      </c>
      <c r="B221" s="273"/>
      <c r="C221" s="273"/>
      <c r="D221" s="273"/>
      <c r="E221" s="273"/>
      <c r="F221" s="45"/>
      <c r="G221" s="45"/>
      <c r="H221" s="45"/>
      <c r="I221" s="45"/>
      <c r="J221" s="169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6"/>
      <c r="J222" s="15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49"/>
      <c r="J223" s="175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6"/>
      <c r="J224" s="15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6"/>
      <c r="J225" s="15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257</v>
      </c>
      <c r="B226" s="52" t="s">
        <v>258</v>
      </c>
      <c r="C226" s="52" t="s">
        <v>259</v>
      </c>
      <c r="D226" s="52" t="s">
        <v>260</v>
      </c>
      <c r="E226" s="52" t="s">
        <v>19</v>
      </c>
      <c r="F226" s="46"/>
      <c r="G226" s="46"/>
      <c r="H226" s="46"/>
      <c r="I226" s="46"/>
      <c r="J226" s="15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6"/>
      <c r="J227" s="15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6"/>
      <c r="J228" s="15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6"/>
      <c r="J229" s="15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6"/>
      <c r="J230" s="15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6"/>
      <c r="J231" s="15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6"/>
      <c r="J232" s="15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6"/>
      <c r="J233" s="15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6"/>
      <c r="J234" s="15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6"/>
      <c r="J235" s="15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6"/>
      <c r="J236" s="15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6"/>
      <c r="J237" s="15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6"/>
      <c r="J238" s="15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6"/>
      <c r="J239" s="15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6"/>
      <c r="J240" s="15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6"/>
      <c r="J241" s="15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6"/>
      <c r="J242" s="15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6"/>
      <c r="J243" s="15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6"/>
      <c r="J244" s="15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6"/>
      <c r="J245" s="15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6"/>
      <c r="J246" s="15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6"/>
      <c r="J247" s="15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6"/>
      <c r="J248" s="15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6"/>
      <c r="J249" s="15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6"/>
      <c r="J250" s="15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6"/>
      <c r="J251" s="15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6"/>
      <c r="J252" s="15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6"/>
      <c r="J253" s="15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6"/>
      <c r="J254" s="15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6"/>
      <c r="J255" s="15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6"/>
      <c r="J256" s="15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6"/>
      <c r="J257" s="15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6"/>
      <c r="J258" s="15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6"/>
      <c r="J259" s="15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6"/>
      <c r="J260" s="15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6"/>
      <c r="J261" s="15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6"/>
      <c r="J262" s="15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6"/>
      <c r="J263" s="15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6"/>
      <c r="J264" s="15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6"/>
      <c r="J265" s="15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6"/>
      <c r="J266" s="15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6"/>
      <c r="J267" s="15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6"/>
      <c r="J268" s="15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6"/>
      <c r="J269" s="15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6"/>
      <c r="J270" s="15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6"/>
      <c r="J271" s="15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6"/>
      <c r="J272" s="15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6"/>
      <c r="J273" s="15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6"/>
      <c r="J274" s="15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6"/>
      <c r="J275" s="15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6"/>
      <c r="J276" s="15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6"/>
      <c r="J277" s="15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6"/>
      <c r="J278" s="15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6"/>
      <c r="J279" s="15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6"/>
      <c r="J280" s="15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6"/>
      <c r="J281" s="15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6"/>
      <c r="J282" s="15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6"/>
      <c r="J283" s="15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6"/>
      <c r="J284" s="15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6"/>
      <c r="J285" s="15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6"/>
      <c r="J286" s="15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6"/>
      <c r="J287" s="15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6"/>
      <c r="J288" s="15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6"/>
      <c r="J289" s="15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6"/>
      <c r="J290" s="15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49"/>
      <c r="J291" s="175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6"/>
      <c r="J292" s="15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45"/>
      <c r="J293" s="169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B4</v>
      </c>
      <c r="B294" s="273"/>
      <c r="C294" s="273"/>
      <c r="D294" s="273"/>
      <c r="E294" s="273"/>
      <c r="F294" s="45"/>
      <c r="G294" s="45"/>
      <c r="H294" s="45"/>
      <c r="I294" s="45"/>
      <c r="J294" s="169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6"/>
      <c r="J295" s="15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49"/>
      <c r="J296" s="175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6"/>
      <c r="J297" s="15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6"/>
      <c r="J298" s="15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257</v>
      </c>
      <c r="B299" s="52" t="s">
        <v>258</v>
      </c>
      <c r="C299" s="52" t="s">
        <v>259</v>
      </c>
      <c r="D299" s="52" t="s">
        <v>260</v>
      </c>
      <c r="E299" s="52" t="s">
        <v>19</v>
      </c>
      <c r="F299" s="46"/>
      <c r="G299" s="46"/>
      <c r="H299" s="46"/>
      <c r="I299" s="46"/>
      <c r="J299" s="15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6"/>
      <c r="J300" s="15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6"/>
      <c r="J301" s="15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6"/>
      <c r="J302" s="15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6"/>
      <c r="J303" s="15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6"/>
      <c r="J304" s="15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6"/>
      <c r="J305" s="15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6"/>
      <c r="J306" s="15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6"/>
      <c r="J307" s="15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6"/>
      <c r="J308" s="15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6"/>
      <c r="J309" s="15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6"/>
      <c r="J310" s="15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6"/>
      <c r="J311" s="15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6"/>
      <c r="J312" s="15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6"/>
      <c r="J313" s="15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6"/>
      <c r="J314" s="15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6"/>
      <c r="J315" s="15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6"/>
      <c r="J316" s="15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6"/>
      <c r="J317" s="15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6"/>
      <c r="J318" s="15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6"/>
      <c r="J319" s="15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6"/>
      <c r="J320" s="15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6"/>
      <c r="J321" s="15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6"/>
      <c r="J322" s="15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6"/>
      <c r="J323" s="15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6"/>
      <c r="J324" s="15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6"/>
      <c r="J325" s="15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6"/>
      <c r="J326" s="15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6"/>
      <c r="J327" s="15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6"/>
      <c r="J328" s="15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6"/>
      <c r="J329" s="15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6"/>
      <c r="J330" s="15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6"/>
      <c r="J331" s="15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6"/>
      <c r="J332" s="15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6"/>
      <c r="J333" s="15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6"/>
      <c r="J334" s="15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6"/>
      <c r="J335" s="15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6"/>
      <c r="J336" s="15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6"/>
      <c r="J337" s="15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6"/>
      <c r="J338" s="15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6"/>
      <c r="J339" s="15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6"/>
      <c r="J340" s="15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6"/>
      <c r="J341" s="15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49"/>
      <c r="J342" s="175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6"/>
      <c r="J343" s="15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45"/>
      <c r="J344" s="169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B4</v>
      </c>
      <c r="B345" s="273"/>
      <c r="C345" s="273"/>
      <c r="D345" s="273"/>
      <c r="E345" s="273"/>
      <c r="F345" s="45"/>
      <c r="G345" s="45"/>
      <c r="H345" s="45"/>
      <c r="I345" s="45"/>
      <c r="J345" s="169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6"/>
      <c r="J346" s="15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49"/>
      <c r="J347" s="175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6"/>
      <c r="J348" s="15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6"/>
      <c r="J349" s="15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257</v>
      </c>
      <c r="B350" s="52" t="s">
        <v>258</v>
      </c>
      <c r="C350" s="52" t="s">
        <v>259</v>
      </c>
      <c r="D350" s="52" t="s">
        <v>260</v>
      </c>
      <c r="E350" s="52" t="s">
        <v>19</v>
      </c>
      <c r="F350" s="46"/>
      <c r="G350" s="46"/>
      <c r="H350" s="46"/>
      <c r="I350" s="46"/>
      <c r="J350" s="15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6"/>
      <c r="J351" s="15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6"/>
      <c r="J352" s="15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6"/>
      <c r="J353" s="15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6"/>
      <c r="J354" s="15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6"/>
      <c r="J355" s="15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6"/>
      <c r="J356" s="15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6"/>
      <c r="J357" s="15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6"/>
      <c r="J358" s="15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6"/>
      <c r="J359" s="15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6"/>
      <c r="J360" s="15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6"/>
      <c r="J361" s="15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6"/>
      <c r="J362" s="15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6"/>
      <c r="J363" s="15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6"/>
      <c r="J364" s="15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6"/>
      <c r="J365" s="15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6"/>
      <c r="J366" s="15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6"/>
      <c r="J367" s="15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6"/>
      <c r="J368" s="15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6"/>
      <c r="J369" s="15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6"/>
      <c r="J370" s="15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6"/>
      <c r="J371" s="15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6"/>
      <c r="J372" s="15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6"/>
      <c r="J373" s="15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6"/>
      <c r="J374" s="15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6"/>
      <c r="J375" s="15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6"/>
      <c r="J376" s="15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6"/>
      <c r="J377" s="15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6"/>
      <c r="J378" s="15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6"/>
      <c r="J379" s="15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6"/>
      <c r="J380" s="15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6"/>
      <c r="J381" s="15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6"/>
      <c r="J382" s="15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6"/>
      <c r="J383" s="15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6"/>
      <c r="J384" s="15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6"/>
      <c r="J385" s="15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6"/>
      <c r="J386" s="15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6"/>
      <c r="J387" s="15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6"/>
      <c r="J388" s="15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6"/>
      <c r="J389" s="15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6"/>
      <c r="J390" s="15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6"/>
      <c r="J391" s="15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6"/>
      <c r="J392" s="15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49"/>
      <c r="J393" s="175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6"/>
      <c r="J394" s="15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rFxnjzK16T1bBQjrD6gXxNzUaxPcLCNWs93UaRPnsFOk0iIcue4G/cHDHOjUq049x7mqcSydYwrScAMxrEyFDA==" saltValue="fnC1pErMWBPvlrUEiKL0Kw==" spinCount="100000" sheet="1" selectLockedCells="1"/>
  <protectedRanges>
    <protectedRange sqref="A8:D24" name="Rango2_7"/>
    <protectedRange sqref="A35:D47" name="Rango2_7_1"/>
    <protectedRange sqref="A52:D58" name="Rango2_7_2"/>
    <protectedRange sqref="A63:D69" name="Rango2_7_3"/>
    <protectedRange sqref="A81:D97" name="Rango2_7_4"/>
    <protectedRange sqref="A108:D120" name="Rango2_7_5"/>
    <protectedRange sqref="A125:D131" name="Rango2_7_6"/>
    <protectedRange sqref="A136:D142" name="Rango2_7_7"/>
    <protectedRange sqref="A154:D170" name="Rango2_7_8"/>
    <protectedRange sqref="A181:D193" name="Rango2_7_9"/>
    <protectedRange sqref="A198:D204" name="Rango2_7_10"/>
    <protectedRange sqref="A209:D215" name="Rango2_7_11"/>
    <protectedRange sqref="A227:D243" name="Rango2_7_12"/>
    <protectedRange sqref="A254:D266" name="Rango2_7_13"/>
    <protectedRange sqref="A271:D277" name="Rango2_7_14"/>
    <protectedRange sqref="A282:D288" name="Rango2_7_15"/>
    <protectedRange sqref="A300:D316" name="Rango2_7_16"/>
    <protectedRange sqref="A327:D339" name="Rango2_7_17"/>
    <protectedRange sqref="A351:D367" name="Rango2_7_18"/>
    <protectedRange sqref="A378:D390" name="Rango2_7_19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160" priority="7" stopIfTrue="1" operator="notEqual">
      <formula>#REF!</formula>
    </cfRule>
  </conditionalFormatting>
  <conditionalFormatting sqref="E143">
    <cfRule type="cellIs" dxfId="159" priority="6" stopIfTrue="1" operator="notEqual">
      <formula>#REF!</formula>
    </cfRule>
  </conditionalFormatting>
  <conditionalFormatting sqref="E216">
    <cfRule type="cellIs" dxfId="158" priority="5" stopIfTrue="1" operator="notEqual">
      <formula>#REF!</formula>
    </cfRule>
  </conditionalFormatting>
  <conditionalFormatting sqref="E289">
    <cfRule type="cellIs" dxfId="157" priority="4" stopIfTrue="1" operator="notEqual">
      <formula>#REF!</formula>
    </cfRule>
  </conditionalFormatting>
  <conditionalFormatting sqref="E136:E142">
    <cfRule type="cellIs" dxfId="156" priority="3" stopIfTrue="1" operator="notEqual">
      <formula>#REF!</formula>
    </cfRule>
  </conditionalFormatting>
  <conditionalFormatting sqref="E209:E215">
    <cfRule type="cellIs" dxfId="155" priority="2" stopIfTrue="1" operator="notEqual">
      <formula>#REF!</formula>
    </cfRule>
  </conditionalFormatting>
  <conditionalFormatting sqref="E282:E288">
    <cfRule type="cellIs" dxfId="154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351:D367 D327:D339 D35:D47 D108:D120 D181:D193 D63:D69 D136:D142 D209:D215 D282:D288 D254:D266 D52:D58 D125:D131 D198:D204 D271:D277 D8:D24 D81:D97 D154:D170 D227:D243 D300:D316 D378:D390" xr:uid="{A9200842-F2D2-49A4-B040-D319245BC8F2}">
      <formula1>0</formula1>
      <formula2>1</formula2>
    </dataValidation>
    <dataValidation type="decimal" operator="greaterThanOrEqual" allowBlank="1" showInputMessage="1" showErrorMessage="1" error="Introduzca un importe correcto" sqref="C327:C339 C8:C24 C136:C142 C63:C69 C108:C120 C181:C193 C254:C266 C282:C288 C81:C97 C154:C170 C227:C243 C300:C316 C351:C367 C35:C47 C209:C215 C52:C58 C125:C131 C198:C204 C271:C277 C378:C390" xr:uid="{EBF0033A-CC49-4AB5-90E2-217074A8C381}">
      <formula1>0</formula1>
    </dataValidation>
    <dataValidation type="decimal" operator="greaterThanOrEqual" allowBlank="1" showInputMessage="1" showErrorMessage="1" error="Introduzca un número" sqref="A271:A277 A8:A24 A181:A193 A63:A69 A136:A142 A209:A215 A282:A288 A327:A339 A81:A97 A154:A170 A227:A243 A300:A316 A351:A367 A35:A47 A108:A120 A254:A266 A52:A58 A125:A131 A198:A204 A378:A390" xr:uid="{702548ED-3C39-48E6-83FD-CE1EDDD8F732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D675995-5E1C-4444-87A4-5289860A406E}">
          <x14:formula1>
            <xm:f>BD!$H$1:$H$21</xm:f>
          </x14:formula1>
          <xm:sqref>J4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0DEA6-AC3B-441C-B283-E6774F6AE00E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7" customWidth="1"/>
    <col min="17" max="17" width="18" style="21" customWidth="1"/>
    <col min="18" max="22" width="15" style="21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6"/>
      <c r="Q1" s="171"/>
      <c r="V1" s="6"/>
    </row>
    <row r="2" spans="1:23" ht="36.75" x14ac:dyDescent="0.2">
      <c r="A2" s="22"/>
      <c r="G2" s="274" t="str">
        <f ca="1">IFERROR(INDIRECT(Q8),"Falta selección de nº beneficiario")</f>
        <v>Escribir denominación B5</v>
      </c>
      <c r="H2" s="274"/>
      <c r="I2" s="274"/>
      <c r="J2" s="274"/>
      <c r="K2" s="274"/>
      <c r="L2" s="274"/>
      <c r="Q2" s="172">
        <v>5</v>
      </c>
    </row>
    <row r="3" spans="1:23" x14ac:dyDescent="0.2">
      <c r="A3" s="22"/>
      <c r="P3" s="116"/>
      <c r="Q3" s="116" t="str">
        <f>IF(OR(Q2="p",Q2="e"),"B"&amp;Q2&amp;"_detalle!A1","B"&amp;Q2&amp;"_detalle!A1")</f>
        <v>B5_detalle!A1</v>
      </c>
      <c r="R3" s="116"/>
      <c r="S3" s="116"/>
      <c r="T3" s="116"/>
      <c r="U3" s="116"/>
      <c r="V3" s="116"/>
      <c r="W3" s="127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C:\ECO\001_COOPERA\01_CoFFEE\05_candidaturas\01_FdC_FF\FF\[02_FF_15_beneficiarios_220929_limpio.xlsx]B5_detalle</v>
      </c>
      <c r="R4" s="128"/>
      <c r="S4" s="128"/>
      <c r="T4" s="128"/>
      <c r="U4" s="128"/>
      <c r="V4" s="128"/>
      <c r="W4" s="173"/>
    </row>
    <row r="5" spans="1:23" x14ac:dyDescent="0.2">
      <c r="A5" s="22"/>
      <c r="P5" s="117" t="s">
        <v>295</v>
      </c>
      <c r="Q5" s="117">
        <f ca="1">LEN(Q4)</f>
        <v>111</v>
      </c>
      <c r="R5" s="116"/>
      <c r="S5" s="116"/>
      <c r="T5" s="116"/>
      <c r="U5" s="116"/>
      <c r="V5" s="116"/>
      <c r="W5" s="127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101</v>
      </c>
      <c r="R6" s="116"/>
      <c r="S6" s="116"/>
      <c r="T6" s="116"/>
      <c r="U6" s="114"/>
      <c r="V6" s="116"/>
      <c r="W6" s="127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B5_detalle</v>
      </c>
      <c r="R7" s="116"/>
      <c r="S7" s="116"/>
      <c r="T7" s="116"/>
      <c r="U7" s="114"/>
      <c r="V7" s="116"/>
      <c r="W7" s="127"/>
    </row>
    <row r="8" spans="1:23" s="93" customFormat="1" ht="20.100000000000001" customHeight="1" x14ac:dyDescent="0.25">
      <c r="A8" s="165" t="s">
        <v>277</v>
      </c>
      <c r="B8" s="165" t="str">
        <f>'1.INTRO'!A29</f>
        <v>A1</v>
      </c>
      <c r="C8" s="165" t="str">
        <f>'1.INTRO'!A30</f>
        <v>A2</v>
      </c>
      <c r="D8" s="165" t="str">
        <f>'1.INTRO'!A31</f>
        <v>A3</v>
      </c>
      <c r="E8" s="165" t="str">
        <f>'1.INTRO'!A32</f>
        <v>A4</v>
      </c>
      <c r="F8" s="165" t="str">
        <f>'1.INTRO'!A33</f>
        <v>A5</v>
      </c>
      <c r="G8" s="165" t="str">
        <f>'1.INTRO'!A34</f>
        <v>A6</v>
      </c>
      <c r="H8" s="165" t="s">
        <v>1</v>
      </c>
      <c r="I8" s="165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'1.INTRO'!C10</v>
      </c>
      <c r="R8" s="129"/>
      <c r="S8" s="116"/>
      <c r="T8" s="116"/>
      <c r="U8" s="115"/>
      <c r="V8" s="118"/>
      <c r="W8" s="164"/>
    </row>
    <row r="9" spans="1:23" s="96" customFormat="1" ht="20.100000000000001" customHeight="1" x14ac:dyDescent="0.25">
      <c r="A9" s="100" t="str">
        <f>BD!D2&amp;". "&amp;BD!E2</f>
        <v>1. Personal</v>
      </c>
      <c r="B9" s="101">
        <f t="shared" ref="B9:G14" ca="1" si="0">INDIRECT(Q11)</f>
        <v>0</v>
      </c>
      <c r="C9" s="101">
        <f t="shared" ca="1" si="0"/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64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27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B5_detalle!E25</v>
      </c>
      <c r="R11" s="116" t="str">
        <f ca="1">+Q23</f>
        <v>B5_detalle!E98</v>
      </c>
      <c r="S11" s="116" t="str">
        <f ca="1">+Q29</f>
        <v>B5_detalle!E171</v>
      </c>
      <c r="T11" s="116" t="str">
        <f ca="1">+Q35</f>
        <v>B5_detalle!E244</v>
      </c>
      <c r="U11" s="116" t="str">
        <f ca="1">+Q41</f>
        <v>B5_detalle!E317</v>
      </c>
      <c r="V11" s="116" t="str">
        <f ca="1">+Q45</f>
        <v>B5_detalle!E368</v>
      </c>
      <c r="W11" s="164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B5_detalle!E28</v>
      </c>
      <c r="R12" s="116" t="str">
        <f t="shared" ref="R12:R16" ca="1" si="6">+Q24</f>
        <v>B5_detalle!E101</v>
      </c>
      <c r="S12" s="116" t="str">
        <f t="shared" ref="S12:S16" ca="1" si="7">+Q30</f>
        <v>B5_detalle!E174</v>
      </c>
      <c r="T12" s="116" t="str">
        <f t="shared" ref="T12:T16" ca="1" si="8">+Q36</f>
        <v>B5_detalle!E247</v>
      </c>
      <c r="U12" s="116" t="str">
        <f t="shared" ref="U12:U14" ca="1" si="9">+Q42</f>
        <v>B5_detalle!E320</v>
      </c>
      <c r="V12" s="116" t="str">
        <f ca="1">+Q46</f>
        <v>B5_detalle!E371</v>
      </c>
      <c r="W12" s="164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B5_detalle!E31</v>
      </c>
      <c r="R13" s="116" t="str">
        <f t="shared" ca="1" si="6"/>
        <v>B5_detalle!E104</v>
      </c>
      <c r="S13" s="116" t="str">
        <f t="shared" ca="1" si="7"/>
        <v>B5_detalle!E177</v>
      </c>
      <c r="T13" s="116" t="str">
        <f t="shared" ca="1" si="8"/>
        <v>B5_detalle!E250</v>
      </c>
      <c r="U13" s="116" t="str">
        <f t="shared" ca="1" si="9"/>
        <v>B5_detalle!E323</v>
      </c>
      <c r="V13" s="116" t="str">
        <f ca="1">+Q47</f>
        <v>B5_detalle!E374</v>
      </c>
      <c r="W13" s="164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B5_detalle!E48</v>
      </c>
      <c r="R14" s="116" t="str">
        <f t="shared" ca="1" si="6"/>
        <v>B5_detalle!E121</v>
      </c>
      <c r="S14" s="116" t="str">
        <f t="shared" ca="1" si="7"/>
        <v>B5_detalle!E194</v>
      </c>
      <c r="T14" s="116" t="str">
        <f t="shared" ca="1" si="8"/>
        <v>B5_detalle!E267</v>
      </c>
      <c r="U14" s="116" t="str">
        <f t="shared" ca="1" si="9"/>
        <v>B5_detalle!E340</v>
      </c>
      <c r="V14" s="116" t="str">
        <f ca="1">+Q48</f>
        <v>B5_detalle!E391</v>
      </c>
      <c r="W14" s="164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B5_detalle!E59</v>
      </c>
      <c r="R15" s="116" t="str">
        <f t="shared" ca="1" si="6"/>
        <v>B5_detalle!E132</v>
      </c>
      <c r="S15" s="116" t="str">
        <f t="shared" ca="1" si="7"/>
        <v>B5_detalle!E205</v>
      </c>
      <c r="T15" s="116" t="str">
        <f t="shared" ca="1" si="8"/>
        <v>B5_detalle!E278</v>
      </c>
      <c r="U15" s="116"/>
      <c r="V15" s="116"/>
      <c r="W15" s="164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B5_detalle!E70</v>
      </c>
      <c r="R16" s="116" t="str">
        <f t="shared" ca="1" si="6"/>
        <v>B5_detalle!E143</v>
      </c>
      <c r="S16" s="116" t="str">
        <f t="shared" ca="1" si="7"/>
        <v>B5_detalle!E216</v>
      </c>
      <c r="T16" s="116" t="str">
        <f t="shared" ca="1" si="8"/>
        <v>B5_detalle!E289</v>
      </c>
      <c r="U16" s="116"/>
      <c r="V16" s="116"/>
      <c r="W16" s="164"/>
    </row>
    <row r="17" spans="1:23" s="93" customFormat="1" ht="20.100000000000001" customHeight="1" x14ac:dyDescent="0.25">
      <c r="P17" s="120">
        <v>25</v>
      </c>
      <c r="Q17" s="116" t="str">
        <f t="shared" ref="Q17:Q48" ca="1" si="12">+$Q$7&amp;"!E"&amp;P17</f>
        <v>B5_detalle!E25</v>
      </c>
      <c r="R17" s="115"/>
      <c r="S17" s="115"/>
      <c r="T17" s="115"/>
      <c r="U17" s="115"/>
      <c r="V17" s="118"/>
      <c r="W17" s="164"/>
    </row>
    <row r="18" spans="1:23" s="93" customFormat="1" ht="20.100000000000001" customHeight="1" x14ac:dyDescent="0.25">
      <c r="A18" s="165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ca="1" si="12"/>
        <v>B5_detalle!E28</v>
      </c>
      <c r="R18" s="118"/>
      <c r="S18" s="118"/>
      <c r="T18" s="118"/>
      <c r="U18" s="118"/>
      <c r="V18" s="118"/>
      <c r="W18" s="164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B5_detalle!E31</v>
      </c>
      <c r="R19" s="118"/>
      <c r="S19" s="118"/>
      <c r="T19" s="118"/>
      <c r="U19" s="118"/>
      <c r="V19" s="118"/>
      <c r="W19" s="164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B5_detalle!E48</v>
      </c>
      <c r="R20" s="118"/>
      <c r="S20" s="118"/>
      <c r="T20" s="118"/>
      <c r="U20" s="118"/>
      <c r="V20" s="118"/>
      <c r="W20" s="164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B5_detalle!E59</v>
      </c>
      <c r="R21" s="118"/>
      <c r="S21" s="118"/>
      <c r="T21" s="118"/>
      <c r="U21" s="118"/>
      <c r="V21" s="118"/>
      <c r="W21" s="164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B5_detalle!E70</v>
      </c>
      <c r="R22" s="118"/>
      <c r="S22" s="118"/>
      <c r="T22" s="118"/>
      <c r="U22" s="118"/>
      <c r="V22" s="118"/>
      <c r="W22" s="164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B5_detalle!E98</v>
      </c>
      <c r="R23" s="118"/>
      <c r="S23" s="118"/>
      <c r="T23" s="118"/>
      <c r="U23" s="118"/>
      <c r="V23" s="118"/>
      <c r="W23" s="164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B5_detalle!E101</v>
      </c>
      <c r="R24" s="118"/>
      <c r="S24" s="118"/>
      <c r="T24" s="118"/>
      <c r="U24" s="118"/>
      <c r="V24" s="118"/>
      <c r="W24" s="164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B5_detalle!E104</v>
      </c>
      <c r="R25" s="118"/>
      <c r="S25" s="118"/>
      <c r="T25" s="118"/>
      <c r="U25" s="118"/>
      <c r="V25" s="118"/>
      <c r="W25" s="164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B5_detalle!E121</v>
      </c>
      <c r="R26" s="118"/>
      <c r="S26" s="118"/>
      <c r="T26" s="118"/>
      <c r="U26" s="118"/>
      <c r="V26" s="118"/>
      <c r="W26" s="164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B5_detalle!E132</v>
      </c>
      <c r="R27" s="116"/>
      <c r="S27" s="116"/>
      <c r="T27" s="116"/>
      <c r="U27" s="116"/>
      <c r="V27" s="116"/>
      <c r="W27" s="127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B5_detalle!E143</v>
      </c>
      <c r="R28" s="114"/>
      <c r="S28" s="116"/>
      <c r="T28" s="116"/>
      <c r="U28" s="116"/>
      <c r="V28" s="116"/>
      <c r="W28" s="127"/>
    </row>
    <row r="29" spans="1:23" s="93" customFormat="1" ht="20.100000000000001" customHeight="1" x14ac:dyDescent="0.25">
      <c r="A29" s="99"/>
      <c r="B29" s="165">
        <f>+'1.INTRO'!A37</f>
        <v>0</v>
      </c>
      <c r="C29" s="165">
        <f>+'1.INTRO'!A38</f>
        <v>0</v>
      </c>
      <c r="D29" s="165">
        <f>+'1.INTRO'!A39</f>
        <v>0</v>
      </c>
      <c r="E29" s="165">
        <f>+'1.INTRO'!A40</f>
        <v>0</v>
      </c>
      <c r="F29" s="165">
        <f>+'1.INTRO'!A41</f>
        <v>0</v>
      </c>
      <c r="G29" s="165">
        <f>+'1.INTRO'!A42</f>
        <v>0</v>
      </c>
      <c r="H29" s="165">
        <f>+'1.INTRO'!A43</f>
        <v>0</v>
      </c>
      <c r="I29" s="165">
        <f>+'1.INTRO'!A44</f>
        <v>0</v>
      </c>
      <c r="J29" s="165">
        <f>+'1.INTRO'!A45</f>
        <v>0</v>
      </c>
      <c r="K29" s="165">
        <f>+'1.INTRO'!A46</f>
        <v>0</v>
      </c>
      <c r="L29" s="165">
        <f>+'1.INTRO'!A47</f>
        <v>0</v>
      </c>
      <c r="M29" s="97"/>
      <c r="P29" s="118">
        <f>+P23+73</f>
        <v>171</v>
      </c>
      <c r="Q29" s="116" t="str">
        <f t="shared" ca="1" si="12"/>
        <v>B5_detalle!E171</v>
      </c>
      <c r="R29" s="118"/>
      <c r="S29" s="118"/>
      <c r="T29" s="118"/>
      <c r="U29" s="118"/>
      <c r="V29" s="118"/>
      <c r="W29" s="164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B5_detalle!E174</v>
      </c>
      <c r="R30" s="118"/>
      <c r="S30" s="118"/>
      <c r="T30" s="118"/>
      <c r="U30" s="118"/>
      <c r="V30" s="118"/>
      <c r="W30" s="164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B5_detalle!E177</v>
      </c>
      <c r="R31" s="118"/>
      <c r="S31" s="118"/>
      <c r="T31" s="118"/>
      <c r="U31" s="118"/>
      <c r="V31" s="118"/>
      <c r="W31" s="164"/>
    </row>
    <row r="32" spans="1:23" s="93" customFormat="1" ht="20.100000000000001" customHeight="1" x14ac:dyDescent="0.25">
      <c r="A32" s="99"/>
      <c r="B32" s="165">
        <f>+'1.INTRO'!A48</f>
        <v>0</v>
      </c>
      <c r="C32" s="165">
        <f>+'1.INTRO'!A49</f>
        <v>0</v>
      </c>
      <c r="D32" s="165">
        <f>+'1.INTRO'!A50</f>
        <v>0</v>
      </c>
      <c r="E32" s="165">
        <f>+'1.INTRO'!A51</f>
        <v>0</v>
      </c>
      <c r="F32" s="165">
        <f>+'1.INTRO'!A52</f>
        <v>0</v>
      </c>
      <c r="G32" s="165">
        <f>+'1.INTRO'!A53</f>
        <v>0</v>
      </c>
      <c r="H32" s="165">
        <f>+'1.INTRO'!A54</f>
        <v>0</v>
      </c>
      <c r="I32" s="165">
        <f>+'1.INTRO'!A55</f>
        <v>0</v>
      </c>
      <c r="J32" s="165">
        <f>+'1.INTRO'!A56</f>
        <v>0</v>
      </c>
      <c r="K32" s="165">
        <f>+'1.INTRO'!A50</f>
        <v>0</v>
      </c>
      <c r="L32" s="165">
        <f>+'1.INTRO'!A51</f>
        <v>0</v>
      </c>
      <c r="P32" s="118">
        <f t="shared" si="19"/>
        <v>194</v>
      </c>
      <c r="Q32" s="116" t="str">
        <f t="shared" ca="1" si="12"/>
        <v>B5_detalle!E194</v>
      </c>
      <c r="R32" s="118"/>
      <c r="S32" s="118"/>
      <c r="T32" s="118"/>
      <c r="U32" s="118"/>
      <c r="V32" s="118"/>
      <c r="W32" s="164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B5_detalle!E205</v>
      </c>
      <c r="R33" s="118"/>
      <c r="S33" s="118"/>
      <c r="T33" s="118"/>
      <c r="U33" s="118"/>
      <c r="V33" s="118"/>
      <c r="W33" s="164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B5_detalle!E216</v>
      </c>
      <c r="R34" s="118"/>
      <c r="S34" s="118"/>
      <c r="T34" s="118"/>
      <c r="U34" s="118"/>
      <c r="V34" s="118"/>
      <c r="W34" s="164"/>
    </row>
    <row r="35" spans="1:23" s="93" customFormat="1" ht="20.100000000000001" customHeight="1" x14ac:dyDescent="0.25">
      <c r="A35" s="99"/>
      <c r="B35" s="165">
        <f>+'1.INTRO'!A52</f>
        <v>0</v>
      </c>
      <c r="C35" s="165">
        <f>+'1.INTRO'!A53</f>
        <v>0</v>
      </c>
      <c r="D35" s="165">
        <f>+'1.INTRO'!A54</f>
        <v>0</v>
      </c>
      <c r="E35" s="165">
        <f>+'1.INTRO'!A55</f>
        <v>0</v>
      </c>
      <c r="F35" s="165">
        <f>+'1.INTRO'!A56</f>
        <v>0</v>
      </c>
      <c r="G35" s="165">
        <f>+'1.INTRO'!A57</f>
        <v>0</v>
      </c>
      <c r="H35" s="165">
        <f>+'1.INTRO'!A58</f>
        <v>0</v>
      </c>
      <c r="I35" s="165">
        <f>+'1.INTRO'!A59</f>
        <v>0</v>
      </c>
      <c r="J35" s="165">
        <f>+'1.INTRO'!A60</f>
        <v>0</v>
      </c>
      <c r="K35" s="165">
        <f>+'1.INTRO'!A61</f>
        <v>0</v>
      </c>
      <c r="L35" s="165">
        <f>+'1.INTRO'!A62</f>
        <v>0</v>
      </c>
      <c r="P35" s="118">
        <f t="shared" si="19"/>
        <v>244</v>
      </c>
      <c r="Q35" s="116" t="str">
        <f t="shared" ca="1" si="12"/>
        <v>B5_detalle!E244</v>
      </c>
      <c r="R35" s="118"/>
      <c r="S35" s="118"/>
      <c r="T35" s="118"/>
      <c r="U35" s="118"/>
      <c r="V35" s="118"/>
      <c r="W35" s="164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B5_detalle!E247</v>
      </c>
      <c r="R36" s="118"/>
      <c r="S36" s="118"/>
      <c r="T36" s="118"/>
      <c r="U36" s="118"/>
      <c r="V36" s="118"/>
      <c r="W36" s="164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B5_detalle!E250</v>
      </c>
      <c r="R37" s="118"/>
      <c r="S37" s="118"/>
      <c r="T37" s="118"/>
      <c r="U37" s="118"/>
      <c r="V37" s="118"/>
      <c r="W37" s="164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B5_detalle!E267</v>
      </c>
      <c r="R38" s="118"/>
      <c r="S38" s="118"/>
      <c r="T38" s="118"/>
      <c r="U38" s="118"/>
      <c r="V38" s="118"/>
      <c r="W38" s="164"/>
    </row>
    <row r="39" spans="1:23" ht="18" x14ac:dyDescent="0.25">
      <c r="J39" s="24"/>
      <c r="P39" s="118">
        <f t="shared" si="19"/>
        <v>278</v>
      </c>
      <c r="Q39" s="116" t="str">
        <f t="shared" ca="1" si="12"/>
        <v>B5_detalle!E278</v>
      </c>
      <c r="R39" s="116"/>
      <c r="S39" s="116"/>
      <c r="T39" s="116"/>
      <c r="U39" s="116"/>
      <c r="V39" s="116"/>
      <c r="W39" s="127"/>
    </row>
    <row r="40" spans="1:23" ht="18" x14ac:dyDescent="0.25">
      <c r="J40" s="24"/>
      <c r="P40" s="118">
        <f t="shared" si="19"/>
        <v>289</v>
      </c>
      <c r="Q40" s="116" t="str">
        <f t="shared" ca="1" si="12"/>
        <v>B5_detalle!E289</v>
      </c>
      <c r="R40" s="116"/>
      <c r="S40" s="116"/>
      <c r="T40" s="116"/>
      <c r="U40" s="116"/>
      <c r="V40" s="116"/>
      <c r="W40" s="127"/>
    </row>
    <row r="41" spans="1:23" ht="18" x14ac:dyDescent="0.25">
      <c r="J41" s="24"/>
      <c r="P41" s="118">
        <f t="shared" si="19"/>
        <v>317</v>
      </c>
      <c r="Q41" s="116" t="str">
        <f t="shared" ca="1" si="12"/>
        <v>B5_detalle!E317</v>
      </c>
      <c r="R41" s="116"/>
      <c r="S41" s="116"/>
      <c r="T41" s="116"/>
      <c r="U41" s="116"/>
      <c r="V41" s="116"/>
      <c r="W41" s="127"/>
    </row>
    <row r="42" spans="1:23" ht="18" x14ac:dyDescent="0.25">
      <c r="J42" s="24"/>
      <c r="P42" s="118">
        <f t="shared" si="19"/>
        <v>320</v>
      </c>
      <c r="Q42" s="116" t="str">
        <f t="shared" ca="1" si="12"/>
        <v>B5_detalle!E320</v>
      </c>
      <c r="R42" s="116"/>
      <c r="S42" s="116"/>
      <c r="T42" s="116"/>
      <c r="U42" s="116"/>
      <c r="V42" s="116"/>
      <c r="W42" s="127"/>
    </row>
    <row r="43" spans="1:23" ht="18" x14ac:dyDescent="0.25">
      <c r="J43" s="24"/>
      <c r="P43" s="118">
        <f t="shared" si="19"/>
        <v>323</v>
      </c>
      <c r="Q43" s="116" t="str">
        <f t="shared" ca="1" si="12"/>
        <v>B5_detalle!E323</v>
      </c>
      <c r="R43" s="116"/>
      <c r="S43" s="116"/>
      <c r="T43" s="116"/>
      <c r="U43" s="116"/>
      <c r="V43" s="116"/>
      <c r="W43" s="127"/>
    </row>
    <row r="44" spans="1:23" ht="18" x14ac:dyDescent="0.25">
      <c r="J44" s="24"/>
      <c r="P44" s="118">
        <f t="shared" si="19"/>
        <v>340</v>
      </c>
      <c r="Q44" s="116" t="str">
        <f t="shared" ca="1" si="12"/>
        <v>B5_detalle!E340</v>
      </c>
      <c r="R44" s="116"/>
      <c r="S44" s="116"/>
      <c r="T44" s="116"/>
      <c r="U44" s="116"/>
      <c r="V44" s="116"/>
      <c r="W44" s="127"/>
    </row>
    <row r="45" spans="1:23" ht="18" x14ac:dyDescent="0.25">
      <c r="J45" s="24"/>
      <c r="P45" s="118">
        <v>368</v>
      </c>
      <c r="Q45" s="116" t="str">
        <f t="shared" ca="1" si="12"/>
        <v>B5_detalle!E368</v>
      </c>
      <c r="R45" s="116"/>
      <c r="S45" s="116"/>
      <c r="T45" s="116"/>
      <c r="U45" s="116"/>
      <c r="V45" s="116"/>
      <c r="W45" s="127"/>
    </row>
    <row r="46" spans="1:23" ht="18" x14ac:dyDescent="0.25">
      <c r="J46" s="24"/>
      <c r="P46" s="118">
        <v>371</v>
      </c>
      <c r="Q46" s="116" t="str">
        <f t="shared" ca="1" si="12"/>
        <v>B5_detalle!E371</v>
      </c>
      <c r="R46" s="116"/>
      <c r="S46" s="116"/>
      <c r="T46" s="116"/>
      <c r="U46" s="116"/>
      <c r="V46" s="116"/>
      <c r="W46" s="127"/>
    </row>
    <row r="47" spans="1:23" ht="18" x14ac:dyDescent="0.25">
      <c r="J47" s="24"/>
      <c r="P47" s="118">
        <v>374</v>
      </c>
      <c r="Q47" s="116" t="str">
        <f t="shared" ca="1" si="12"/>
        <v>B5_detalle!E374</v>
      </c>
      <c r="R47" s="116"/>
      <c r="S47" s="116"/>
      <c r="T47" s="116"/>
      <c r="U47" s="116"/>
      <c r="V47" s="116"/>
      <c r="W47" s="127"/>
    </row>
    <row r="48" spans="1:23" ht="18" x14ac:dyDescent="0.25">
      <c r="J48" s="24"/>
      <c r="P48" s="118">
        <v>391</v>
      </c>
      <c r="Q48" s="116" t="str">
        <f t="shared" ca="1" si="12"/>
        <v>B5_detalle!E391</v>
      </c>
      <c r="R48" s="116"/>
      <c r="S48" s="116"/>
      <c r="T48" s="116"/>
      <c r="U48" s="116"/>
      <c r="V48" s="116"/>
      <c r="W48" s="127"/>
    </row>
    <row r="49" spans="10:23" ht="18" x14ac:dyDescent="0.25">
      <c r="J49" s="24"/>
      <c r="P49" s="118"/>
      <c r="Q49" s="127"/>
      <c r="R49" s="127"/>
      <c r="S49" s="127"/>
      <c r="T49" s="127"/>
      <c r="U49" s="127"/>
      <c r="V49" s="127"/>
      <c r="W49" s="127"/>
    </row>
    <row r="50" spans="10:23" ht="18" x14ac:dyDescent="0.25">
      <c r="J50" s="24"/>
      <c r="P50" s="118"/>
      <c r="Q50" s="127"/>
      <c r="R50" s="127"/>
      <c r="S50" s="127"/>
      <c r="T50" s="127"/>
      <c r="U50" s="127"/>
      <c r="V50" s="127"/>
      <c r="W50" s="127"/>
    </row>
    <row r="51" spans="10:23" ht="18" x14ac:dyDescent="0.25">
      <c r="J51" s="24"/>
      <c r="P51" s="118"/>
      <c r="Q51" s="127"/>
      <c r="R51" s="127"/>
      <c r="S51" s="127"/>
      <c r="T51" s="127"/>
      <c r="U51" s="127"/>
      <c r="V51" s="127"/>
      <c r="W51" s="127"/>
    </row>
    <row r="52" spans="10:23" ht="18" x14ac:dyDescent="0.25">
      <c r="J52" s="24"/>
      <c r="P52" s="118"/>
      <c r="Q52" s="127"/>
      <c r="R52" s="127"/>
      <c r="S52" s="127"/>
      <c r="T52" s="127"/>
      <c r="U52" s="127"/>
      <c r="V52" s="127"/>
      <c r="W52" s="127"/>
    </row>
    <row r="53" spans="10:23" x14ac:dyDescent="0.2">
      <c r="J53" s="24"/>
      <c r="P53" s="116"/>
      <c r="Q53" s="127"/>
      <c r="R53" s="127"/>
      <c r="S53" s="127"/>
      <c r="T53" s="127"/>
      <c r="U53" s="127"/>
      <c r="V53" s="127"/>
      <c r="W53" s="127"/>
    </row>
    <row r="54" spans="10:23" x14ac:dyDescent="0.2">
      <c r="J54" s="24"/>
      <c r="P54" s="116"/>
      <c r="Q54" s="127"/>
      <c r="R54" s="127"/>
      <c r="S54" s="127"/>
      <c r="T54" s="127"/>
      <c r="U54" s="127"/>
      <c r="V54" s="127"/>
      <c r="W54" s="127"/>
    </row>
    <row r="55" spans="10:23" x14ac:dyDescent="0.2">
      <c r="J55" s="24"/>
      <c r="P55" s="116"/>
      <c r="Q55" s="127"/>
      <c r="R55" s="127"/>
      <c r="S55" s="127"/>
      <c r="T55" s="127"/>
      <c r="U55" s="127"/>
      <c r="V55" s="127"/>
      <c r="W55" s="127"/>
    </row>
    <row r="56" spans="10:23" x14ac:dyDescent="0.2">
      <c r="J56" s="24"/>
      <c r="P56" s="116"/>
      <c r="Q56" s="127"/>
      <c r="R56" s="127"/>
      <c r="S56" s="127"/>
      <c r="T56" s="127"/>
      <c r="U56" s="127"/>
      <c r="V56" s="127"/>
      <c r="W56" s="127"/>
    </row>
    <row r="57" spans="10:23" x14ac:dyDescent="0.2">
      <c r="J57" s="24"/>
      <c r="P57" s="116"/>
      <c r="Q57" s="127"/>
      <c r="R57" s="127"/>
      <c r="S57" s="127"/>
      <c r="T57" s="127"/>
      <c r="U57" s="127"/>
      <c r="V57" s="127"/>
      <c r="W57" s="127"/>
    </row>
    <row r="58" spans="10:23" x14ac:dyDescent="0.2">
      <c r="J58" s="24"/>
      <c r="P58" s="116"/>
      <c r="Q58" s="127"/>
      <c r="R58" s="127"/>
      <c r="S58" s="127"/>
      <c r="T58" s="127"/>
      <c r="U58" s="127"/>
      <c r="V58" s="127"/>
      <c r="W58" s="127"/>
    </row>
    <row r="59" spans="10:23" x14ac:dyDescent="0.2">
      <c r="J59" s="24"/>
      <c r="P59" s="116"/>
      <c r="Q59" s="127"/>
      <c r="R59" s="127"/>
      <c r="S59" s="127"/>
      <c r="T59" s="127"/>
      <c r="U59" s="127"/>
      <c r="V59" s="127"/>
      <c r="W59" s="127"/>
    </row>
    <row r="60" spans="10:23" x14ac:dyDescent="0.2">
      <c r="J60" s="24"/>
      <c r="P60" s="116"/>
      <c r="Q60" s="127"/>
      <c r="R60" s="127"/>
      <c r="S60" s="127"/>
      <c r="T60" s="127"/>
      <c r="U60" s="127"/>
      <c r="V60" s="127"/>
      <c r="W60" s="127"/>
    </row>
    <row r="61" spans="10:23" x14ac:dyDescent="0.2">
      <c r="J61" s="24"/>
      <c r="P61" s="116"/>
      <c r="Q61" s="127"/>
      <c r="R61" s="127"/>
      <c r="S61" s="127"/>
      <c r="T61" s="127"/>
      <c r="U61" s="127"/>
      <c r="V61" s="127"/>
      <c r="W61" s="127"/>
    </row>
    <row r="62" spans="10:23" x14ac:dyDescent="0.2">
      <c r="J62" s="24"/>
      <c r="P62" s="116"/>
      <c r="Q62" s="127"/>
      <c r="R62" s="127"/>
      <c r="S62" s="127"/>
      <c r="T62" s="127"/>
      <c r="U62" s="127"/>
      <c r="V62" s="127"/>
      <c r="W62" s="127"/>
    </row>
    <row r="63" spans="10:23" x14ac:dyDescent="0.2">
      <c r="J63" s="24"/>
      <c r="P63" s="116"/>
      <c r="Q63" s="127"/>
      <c r="R63" s="127"/>
      <c r="S63" s="127"/>
      <c r="T63" s="127"/>
      <c r="U63" s="127"/>
      <c r="V63" s="127"/>
      <c r="W63" s="127"/>
    </row>
    <row r="64" spans="10:23" x14ac:dyDescent="0.2">
      <c r="J64" s="24"/>
      <c r="P64" s="116"/>
      <c r="Q64" s="127"/>
      <c r="R64" s="127"/>
      <c r="S64" s="127"/>
      <c r="T64" s="127"/>
      <c r="U64" s="127"/>
      <c r="V64" s="127"/>
      <c r="W64" s="127"/>
    </row>
    <row r="65" spans="10:23" x14ac:dyDescent="0.2">
      <c r="J65" s="24"/>
      <c r="P65" s="116"/>
      <c r="Q65" s="127"/>
      <c r="R65" s="127"/>
      <c r="S65" s="127"/>
      <c r="T65" s="127"/>
      <c r="U65" s="127"/>
      <c r="V65" s="127"/>
      <c r="W65" s="127"/>
    </row>
    <row r="66" spans="10:23" x14ac:dyDescent="0.2">
      <c r="J66" s="24"/>
      <c r="P66" s="116"/>
      <c r="Q66" s="127"/>
      <c r="R66" s="127"/>
      <c r="S66" s="127"/>
      <c r="T66" s="127"/>
      <c r="U66" s="127"/>
      <c r="V66" s="127"/>
      <c r="W66" s="127"/>
    </row>
    <row r="67" spans="10:23" x14ac:dyDescent="0.2">
      <c r="J67" s="24"/>
      <c r="P67" s="116"/>
      <c r="Q67" s="127"/>
      <c r="R67" s="127"/>
      <c r="S67" s="127"/>
      <c r="T67" s="127"/>
      <c r="U67" s="127"/>
      <c r="V67" s="127"/>
      <c r="W67" s="127"/>
    </row>
    <row r="68" spans="10:23" x14ac:dyDescent="0.2">
      <c r="J68" s="24"/>
      <c r="P68" s="116"/>
      <c r="Q68" s="127"/>
      <c r="R68" s="127"/>
      <c r="S68" s="127"/>
      <c r="T68" s="127"/>
      <c r="U68" s="127"/>
      <c r="V68" s="127"/>
      <c r="W68" s="127"/>
    </row>
    <row r="69" spans="10:23" x14ac:dyDescent="0.2">
      <c r="J69" s="24"/>
      <c r="P69" s="116"/>
      <c r="Q69" s="127"/>
      <c r="R69" s="127"/>
      <c r="S69" s="127"/>
      <c r="T69" s="127"/>
      <c r="U69" s="127"/>
      <c r="V69" s="127"/>
      <c r="W69" s="127"/>
    </row>
    <row r="70" spans="10:23" x14ac:dyDescent="0.2">
      <c r="J70" s="25"/>
      <c r="P70" s="116"/>
      <c r="Q70" s="127"/>
      <c r="R70" s="127"/>
      <c r="S70" s="127"/>
      <c r="T70" s="127"/>
      <c r="U70" s="127"/>
      <c r="V70" s="127"/>
      <c r="W70" s="127"/>
    </row>
    <row r="71" spans="10:23" x14ac:dyDescent="0.2">
      <c r="J71" s="25"/>
      <c r="P71" s="116"/>
      <c r="Q71" s="127"/>
      <c r="R71" s="127"/>
      <c r="S71" s="127"/>
      <c r="T71" s="127"/>
      <c r="U71" s="127"/>
      <c r="V71" s="127"/>
      <c r="W71" s="127"/>
    </row>
    <row r="72" spans="10:23" x14ac:dyDescent="0.2">
      <c r="J72" s="25"/>
      <c r="P72" s="116"/>
      <c r="Q72" s="127"/>
      <c r="R72" s="127"/>
      <c r="S72" s="127"/>
      <c r="T72" s="127"/>
      <c r="U72" s="127"/>
      <c r="V72" s="127"/>
      <c r="W72" s="127"/>
    </row>
    <row r="73" spans="10:23" x14ac:dyDescent="0.2">
      <c r="J73" s="25"/>
      <c r="P73" s="116"/>
      <c r="Q73" s="127"/>
      <c r="R73" s="127"/>
      <c r="S73" s="127"/>
      <c r="T73" s="127"/>
      <c r="U73" s="127"/>
      <c r="V73" s="127"/>
      <c r="W73" s="127"/>
    </row>
    <row r="74" spans="10:23" x14ac:dyDescent="0.2">
      <c r="J74" s="25"/>
      <c r="P74" s="116"/>
      <c r="Q74" s="127"/>
      <c r="R74" s="127"/>
      <c r="S74" s="127"/>
      <c r="T74" s="127"/>
      <c r="U74" s="127"/>
      <c r="V74" s="127"/>
      <c r="W74" s="127"/>
    </row>
    <row r="75" spans="10:23" x14ac:dyDescent="0.2">
      <c r="J75" s="25"/>
      <c r="P75" s="116"/>
      <c r="Q75" s="127"/>
      <c r="R75" s="127"/>
      <c r="S75" s="127"/>
      <c r="T75" s="127"/>
      <c r="U75" s="127"/>
      <c r="V75" s="127"/>
      <c r="W75" s="127"/>
    </row>
    <row r="76" spans="10:23" x14ac:dyDescent="0.2">
      <c r="J76" s="25"/>
      <c r="P76" s="116"/>
      <c r="Q76" s="127"/>
      <c r="R76" s="127"/>
      <c r="S76" s="127"/>
      <c r="T76" s="127"/>
      <c r="U76" s="127"/>
      <c r="V76" s="127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NuRI47nKpNcHE+RrxSKmCU44kuzh5R1s8+fkVsHxAOtsLecQs2silMDAqtqjjfwJfalRE4cLoVNUwFG7Rkj37Q==" saltValue="YpDTs4bSwrlzdvJantHNSA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153" priority="7">
      <formula>AND($K$19&gt;0,$K$19&lt;&gt;$H$9)</formula>
    </cfRule>
  </conditionalFormatting>
  <conditionalFormatting sqref="K22">
    <cfRule type="expression" dxfId="152" priority="6">
      <formula>AND($K$22&gt;0,$K$22&lt;&gt;$H$12)</formula>
    </cfRule>
  </conditionalFormatting>
  <conditionalFormatting sqref="K23">
    <cfRule type="expression" dxfId="151" priority="5" stopIfTrue="1">
      <formula>AND($K$23&gt;0,$K$23&lt;&gt;$H$13)</formula>
    </cfRule>
  </conditionalFormatting>
  <conditionalFormatting sqref="K24">
    <cfRule type="expression" dxfId="150" priority="4">
      <formula>AND($K$24&gt;0,$K$24&lt;&gt;$H$14)</formula>
    </cfRule>
  </conditionalFormatting>
  <conditionalFormatting sqref="J8:L8">
    <cfRule type="expression" dxfId="149" priority="3">
      <formula>$J$8&lt;&gt;""</formula>
    </cfRule>
  </conditionalFormatting>
  <conditionalFormatting sqref="B38:L38">
    <cfRule type="expression" dxfId="148" priority="2">
      <formula>AND($B$38&gt;0,$B$38&lt;&gt;$H$15)</formula>
    </cfRule>
  </conditionalFormatting>
  <conditionalFormatting sqref="E28">
    <cfRule type="expression" dxfId="147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1A23F2B-4D2B-4DD1-B230-95B47C62D7E7}">
          <x14:formula1>
            <xm:f>BD!$H$1:$H$21</xm:f>
          </x14:formula1>
          <xm:sqref>Q2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C9FE9-D646-4620-96B0-3B2DBBA9D842}">
  <dimension ref="A1:BM394"/>
  <sheetViews>
    <sheetView zoomScaleNormal="100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6" customWidth="1"/>
    <col min="10" max="10" width="12.85546875" style="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45"/>
      <c r="J1" s="169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B5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45"/>
      <c r="J2" s="169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45"/>
      <c r="J3" s="169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5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B5_detalle!A1</v>
      </c>
      <c r="K5" s="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'1.INTRO'!C10</v>
      </c>
      <c r="K6" s="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257</v>
      </c>
      <c r="B7" s="52" t="s">
        <v>258</v>
      </c>
      <c r="C7" s="52" t="s">
        <v>259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'1.INTRO'!F10</v>
      </c>
      <c r="K7" s="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46"/>
      <c r="J8" s="170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6"/>
      <c r="J9" s="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6"/>
      <c r="J10" s="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6"/>
      <c r="J11" s="8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6"/>
      <c r="J12" s="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6"/>
      <c r="J13" s="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6"/>
      <c r="J14" s="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6"/>
      <c r="J15" s="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6"/>
      <c r="J16" s="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6"/>
      <c r="J17" s="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6"/>
      <c r="J18" s="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6"/>
      <c r="J19" s="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6"/>
      <c r="J20" s="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6"/>
      <c r="J21" s="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6"/>
      <c r="J22" s="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6"/>
      <c r="J23" s="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6"/>
      <c r="J24" s="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6"/>
      <c r="J25" s="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6"/>
      <c r="J26" s="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6"/>
      <c r="J27" s="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6"/>
      <c r="J28" s="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6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6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6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6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6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6"/>
      <c r="J34" s="8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6"/>
      <c r="J35" s="8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6"/>
      <c r="J36" s="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6"/>
      <c r="J37" s="8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6"/>
      <c r="J38" s="8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6"/>
      <c r="J39" s="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6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6"/>
      <c r="J41" s="8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6"/>
      <c r="J42" s="8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6"/>
      <c r="J43" s="8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6"/>
      <c r="J44" s="8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6"/>
      <c r="J45" s="8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6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6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SUM(E38:E47)</f>
        <v>0</v>
      </c>
      <c r="F48" s="46"/>
      <c r="G48" s="51">
        <f>+E48+G31</f>
        <v>0</v>
      </c>
      <c r="H48" s="51">
        <f ca="1">+$H$2-INDIRECT($J$7)+G48</f>
        <v>0</v>
      </c>
      <c r="I48" s="46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6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6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6"/>
      <c r="J51" s="8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6"/>
      <c r="J52" s="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6"/>
      <c r="J53" s="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6"/>
      <c r="J54" s="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6"/>
      <c r="J55" s="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6"/>
      <c r="J56" s="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6"/>
      <c r="J57" s="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6"/>
      <c r="J58" s="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6"/>
      <c r="J59" s="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6"/>
      <c r="J60" s="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6"/>
      <c r="J61" s="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6"/>
      <c r="J62" s="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6"/>
      <c r="J63" s="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6"/>
      <c r="J64" s="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6"/>
      <c r="J65" s="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6"/>
      <c r="J66" s="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6"/>
      <c r="J67" s="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6"/>
      <c r="J68" s="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6"/>
      <c r="J69" s="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SUM(E64:E69)</f>
        <v>0</v>
      </c>
      <c r="F70" s="46"/>
      <c r="G70" s="51">
        <f>+E70+G59</f>
        <v>0</v>
      </c>
      <c r="H70" s="51">
        <f ca="1">+$H$2-INDIRECT($J$7)+G70</f>
        <v>0</v>
      </c>
      <c r="I70" s="46"/>
      <c r="J70" s="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6"/>
      <c r="J71" s="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49"/>
      <c r="J72" s="28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6"/>
      <c r="J73" s="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45"/>
      <c r="J74" s="26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B5</v>
      </c>
      <c r="B75" s="273"/>
      <c r="C75" s="273"/>
      <c r="D75" s="273"/>
      <c r="E75" s="273"/>
      <c r="F75" s="45"/>
      <c r="G75" s="45"/>
      <c r="H75" s="45"/>
      <c r="I75" s="45"/>
      <c r="J75" s="26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6"/>
      <c r="J76" s="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49"/>
      <c r="J77" s="28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6"/>
      <c r="J78" s="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6"/>
      <c r="J79" s="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257</v>
      </c>
      <c r="B80" s="52" t="s">
        <v>258</v>
      </c>
      <c r="C80" s="52" t="s">
        <v>259</v>
      </c>
      <c r="D80" s="52" t="s">
        <v>260</v>
      </c>
      <c r="E80" s="52" t="s">
        <v>19</v>
      </c>
      <c r="F80" s="46"/>
      <c r="G80" s="46"/>
      <c r="H80" s="46"/>
      <c r="I80" s="46"/>
      <c r="J80" s="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6"/>
      <c r="J81" s="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6"/>
      <c r="J82" s="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6"/>
      <c r="J83" s="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6"/>
      <c r="J84" s="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6"/>
      <c r="J85" s="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6"/>
      <c r="J86" s="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6"/>
      <c r="J87" s="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6"/>
      <c r="J88" s="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6"/>
      <c r="J89" s="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6"/>
      <c r="J90" s="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6"/>
      <c r="J91" s="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6"/>
      <c r="J92" s="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6"/>
      <c r="J93" s="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6"/>
      <c r="J94" s="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6"/>
      <c r="J95" s="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6"/>
      <c r="J96" s="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6"/>
      <c r="J97" s="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6"/>
      <c r="J98" s="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6"/>
      <c r="J99" s="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6"/>
      <c r="J100" s="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6"/>
      <c r="J101" s="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6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6"/>
      <c r="J103" s="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6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6"/>
      <c r="J105" s="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6"/>
      <c r="J106" s="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6"/>
      <c r="J107" s="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6"/>
      <c r="J108" s="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6"/>
      <c r="J109" s="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6"/>
      <c r="J110" s="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6"/>
      <c r="J111" s="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6"/>
      <c r="J112" s="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6"/>
      <c r="J113" s="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6"/>
      <c r="J114" s="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6"/>
      <c r="J115" s="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6"/>
      <c r="J116" s="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6"/>
      <c r="J117" s="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6"/>
      <c r="J118" s="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6"/>
      <c r="J119" s="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6"/>
      <c r="J120" s="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6"/>
      <c r="J121" s="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6"/>
      <c r="J122" s="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6"/>
      <c r="J123" s="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6"/>
      <c r="J124" s="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6"/>
      <c r="J125" s="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6"/>
      <c r="J126" s="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6"/>
      <c r="J127" s="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6"/>
      <c r="J128" s="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6"/>
      <c r="J129" s="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6"/>
      <c r="J130" s="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6"/>
      <c r="J131" s="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6"/>
      <c r="J132" s="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6"/>
      <c r="J133" s="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6"/>
      <c r="J134" s="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6"/>
      <c r="J135" s="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6"/>
      <c r="J136" s="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6"/>
      <c r="J137" s="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6"/>
      <c r="J138" s="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6"/>
      <c r="J139" s="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6"/>
      <c r="J140" s="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6"/>
      <c r="J141" s="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6"/>
      <c r="J142" s="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6"/>
      <c r="J143" s="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6"/>
      <c r="J144" s="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49"/>
      <c r="J145" s="28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6"/>
      <c r="J146" s="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45"/>
      <c r="J147" s="26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B5</v>
      </c>
      <c r="B148" s="273"/>
      <c r="C148" s="273"/>
      <c r="D148" s="273"/>
      <c r="E148" s="273"/>
      <c r="F148" s="45"/>
      <c r="G148" s="45"/>
      <c r="H148" s="45"/>
      <c r="I148" s="45"/>
      <c r="J148" s="26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6"/>
      <c r="J149" s="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49"/>
      <c r="J150" s="28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6"/>
      <c r="J151" s="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6"/>
      <c r="J152" s="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257</v>
      </c>
      <c r="B153" s="52" t="s">
        <v>258</v>
      </c>
      <c r="C153" s="52" t="s">
        <v>259</v>
      </c>
      <c r="D153" s="52" t="s">
        <v>260</v>
      </c>
      <c r="E153" s="52" t="s">
        <v>19</v>
      </c>
      <c r="F153" s="46"/>
      <c r="G153" s="46"/>
      <c r="H153" s="46"/>
      <c r="I153" s="46"/>
      <c r="J153" s="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6"/>
      <c r="J154" s="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6"/>
      <c r="J155" s="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6"/>
      <c r="J156" s="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6"/>
      <c r="J157" s="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6"/>
      <c r="J158" s="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6"/>
      <c r="J159" s="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6"/>
      <c r="J160" s="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6"/>
      <c r="J161" s="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6"/>
      <c r="J162" s="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6"/>
      <c r="J163" s="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6"/>
      <c r="J164" s="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6"/>
      <c r="J165" s="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6"/>
      <c r="J166" s="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6"/>
      <c r="J167" s="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6"/>
      <c r="J168" s="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6"/>
      <c r="J169" s="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6"/>
      <c r="J170" s="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6"/>
      <c r="J171" s="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6"/>
      <c r="J172" s="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6"/>
      <c r="J173" s="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6"/>
      <c r="J174" s="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6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6"/>
      <c r="J176" s="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6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6"/>
      <c r="J178" s="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6"/>
      <c r="J179" s="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6"/>
      <c r="J180" s="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6"/>
      <c r="J181" s="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6"/>
      <c r="J182" s="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6"/>
      <c r="J183" s="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6"/>
      <c r="J184" s="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6"/>
      <c r="J185" s="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6"/>
      <c r="J186" s="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6"/>
      <c r="J187" s="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6"/>
      <c r="J188" s="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6"/>
      <c r="J189" s="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6"/>
      <c r="J190" s="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6"/>
      <c r="J191" s="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6"/>
      <c r="J192" s="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6"/>
      <c r="J193" s="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6"/>
      <c r="J194" s="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6"/>
      <c r="J195" s="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6"/>
      <c r="J196" s="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6"/>
      <c r="J197" s="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6"/>
      <c r="J198" s="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6"/>
      <c r="J199" s="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6"/>
      <c r="J200" s="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6"/>
      <c r="J201" s="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6"/>
      <c r="J202" s="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6"/>
      <c r="J203" s="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6"/>
      <c r="J204" s="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6"/>
      <c r="J205" s="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6"/>
      <c r="J206" s="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6"/>
      <c r="J207" s="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6"/>
      <c r="J208" s="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6"/>
      <c r="J209" s="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6"/>
      <c r="J210" s="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6"/>
      <c r="J211" s="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6"/>
      <c r="J212" s="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6"/>
      <c r="J213" s="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6"/>
      <c r="J214" s="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6"/>
      <c r="J215" s="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6"/>
      <c r="J216" s="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6"/>
      <c r="J217" s="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49"/>
      <c r="J218" s="28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6"/>
      <c r="J219" s="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45"/>
      <c r="J220" s="26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B5</v>
      </c>
      <c r="B221" s="273"/>
      <c r="C221" s="273"/>
      <c r="D221" s="273"/>
      <c r="E221" s="273"/>
      <c r="F221" s="45"/>
      <c r="G221" s="45"/>
      <c r="H221" s="45"/>
      <c r="I221" s="45"/>
      <c r="J221" s="26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6"/>
      <c r="J222" s="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49"/>
      <c r="J223" s="28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6"/>
      <c r="J224" s="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6"/>
      <c r="J225" s="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257</v>
      </c>
      <c r="B226" s="52" t="s">
        <v>258</v>
      </c>
      <c r="C226" s="52" t="s">
        <v>259</v>
      </c>
      <c r="D226" s="52" t="s">
        <v>260</v>
      </c>
      <c r="E226" s="52" t="s">
        <v>19</v>
      </c>
      <c r="F226" s="46"/>
      <c r="G226" s="46"/>
      <c r="H226" s="46"/>
      <c r="I226" s="46"/>
      <c r="J226" s="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6"/>
      <c r="J227" s="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6"/>
      <c r="J228" s="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6"/>
      <c r="J229" s="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6"/>
      <c r="J230" s="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6"/>
      <c r="J231" s="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6"/>
      <c r="J232" s="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6"/>
      <c r="J233" s="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6"/>
      <c r="J234" s="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6"/>
      <c r="J235" s="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6"/>
      <c r="J236" s="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6"/>
      <c r="J237" s="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6"/>
      <c r="J238" s="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6"/>
      <c r="J239" s="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6"/>
      <c r="J240" s="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6"/>
      <c r="J241" s="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6"/>
      <c r="J242" s="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6"/>
      <c r="J243" s="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6"/>
      <c r="J244" s="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6"/>
      <c r="J245" s="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6"/>
      <c r="J246" s="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6"/>
      <c r="J247" s="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6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6"/>
      <c r="J249" s="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6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6"/>
      <c r="J251" s="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6"/>
      <c r="J252" s="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6"/>
      <c r="J253" s="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6"/>
      <c r="J254" s="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6"/>
      <c r="J255" s="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6"/>
      <c r="J256" s="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6"/>
      <c r="J257" s="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6"/>
      <c r="J258" s="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6"/>
      <c r="J259" s="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6"/>
      <c r="J260" s="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6"/>
      <c r="J261" s="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6"/>
      <c r="J262" s="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6"/>
      <c r="J263" s="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6"/>
      <c r="J264" s="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6"/>
      <c r="J265" s="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6"/>
      <c r="J266" s="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6"/>
      <c r="J267" s="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6"/>
      <c r="J268" s="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6"/>
      <c r="J269" s="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6"/>
      <c r="J270" s="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6"/>
      <c r="J271" s="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6"/>
      <c r="J272" s="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6"/>
      <c r="J273" s="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6"/>
      <c r="J274" s="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6"/>
      <c r="J275" s="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6"/>
      <c r="J276" s="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6"/>
      <c r="J277" s="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6"/>
      <c r="J278" s="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6"/>
      <c r="J279" s="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6"/>
      <c r="J280" s="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6"/>
      <c r="J281" s="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6"/>
      <c r="J282" s="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6"/>
      <c r="J283" s="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6"/>
      <c r="J284" s="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6"/>
      <c r="J285" s="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6"/>
      <c r="J286" s="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6"/>
      <c r="J287" s="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6"/>
      <c r="J288" s="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6"/>
      <c r="J289" s="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6"/>
      <c r="J290" s="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49"/>
      <c r="J291" s="28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6"/>
      <c r="J292" s="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45"/>
      <c r="J293" s="26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B5</v>
      </c>
      <c r="B294" s="273"/>
      <c r="C294" s="273"/>
      <c r="D294" s="273"/>
      <c r="E294" s="273"/>
      <c r="F294" s="45"/>
      <c r="G294" s="45"/>
      <c r="H294" s="45"/>
      <c r="I294" s="45"/>
      <c r="J294" s="26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6"/>
      <c r="J295" s="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49"/>
      <c r="J296" s="28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6"/>
      <c r="J297" s="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6"/>
      <c r="J298" s="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257</v>
      </c>
      <c r="B299" s="52" t="s">
        <v>258</v>
      </c>
      <c r="C299" s="52" t="s">
        <v>259</v>
      </c>
      <c r="D299" s="52" t="s">
        <v>260</v>
      </c>
      <c r="E299" s="52" t="s">
        <v>19</v>
      </c>
      <c r="F299" s="46"/>
      <c r="G299" s="46"/>
      <c r="H299" s="46"/>
      <c r="I299" s="46"/>
      <c r="J299" s="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6"/>
      <c r="J300" s="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6"/>
      <c r="J301" s="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6"/>
      <c r="J302" s="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6"/>
      <c r="J303" s="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6"/>
      <c r="J304" s="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6"/>
      <c r="J305" s="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6"/>
      <c r="J306" s="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6"/>
      <c r="J307" s="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6"/>
      <c r="J308" s="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6"/>
      <c r="J309" s="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6"/>
      <c r="J310" s="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6"/>
      <c r="J311" s="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6"/>
      <c r="J312" s="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6"/>
      <c r="J313" s="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6"/>
      <c r="J314" s="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6"/>
      <c r="J315" s="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6"/>
      <c r="J316" s="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6"/>
      <c r="J317" s="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6"/>
      <c r="J318" s="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6"/>
      <c r="J319" s="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6"/>
      <c r="J320" s="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6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6"/>
      <c r="J322" s="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6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6"/>
      <c r="J324" s="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6"/>
      <c r="J325" s="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6"/>
      <c r="J326" s="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6"/>
      <c r="J327" s="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6"/>
      <c r="J328" s="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6"/>
      <c r="J329" s="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6"/>
      <c r="J330" s="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6"/>
      <c r="J331" s="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6"/>
      <c r="J332" s="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6"/>
      <c r="J333" s="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6"/>
      <c r="J334" s="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6"/>
      <c r="J335" s="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6"/>
      <c r="J336" s="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6"/>
      <c r="J337" s="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6"/>
      <c r="J338" s="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6"/>
      <c r="J339" s="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6"/>
      <c r="J340" s="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6"/>
      <c r="J341" s="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49"/>
      <c r="J342" s="28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6"/>
      <c r="J343" s="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45"/>
      <c r="J344" s="26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B5</v>
      </c>
      <c r="B345" s="273"/>
      <c r="C345" s="273"/>
      <c r="D345" s="273"/>
      <c r="E345" s="273"/>
      <c r="F345" s="45"/>
      <c r="G345" s="45"/>
      <c r="H345" s="45"/>
      <c r="I345" s="45"/>
      <c r="J345" s="26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6"/>
      <c r="J346" s="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49"/>
      <c r="J347" s="28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6"/>
      <c r="J348" s="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6"/>
      <c r="J349" s="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257</v>
      </c>
      <c r="B350" s="52" t="s">
        <v>258</v>
      </c>
      <c r="C350" s="52" t="s">
        <v>259</v>
      </c>
      <c r="D350" s="52" t="s">
        <v>260</v>
      </c>
      <c r="E350" s="52" t="s">
        <v>19</v>
      </c>
      <c r="F350" s="46"/>
      <c r="G350" s="46"/>
      <c r="H350" s="46"/>
      <c r="I350" s="46"/>
      <c r="J350" s="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6"/>
      <c r="J351" s="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6"/>
      <c r="J352" s="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6"/>
      <c r="J353" s="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6"/>
      <c r="J354" s="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6"/>
      <c r="J355" s="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6"/>
      <c r="J356" s="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6"/>
      <c r="J357" s="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6"/>
      <c r="J358" s="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6"/>
      <c r="J359" s="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6"/>
      <c r="J360" s="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6"/>
      <c r="J361" s="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6"/>
      <c r="J362" s="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6"/>
      <c r="J363" s="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6"/>
      <c r="J364" s="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6"/>
      <c r="J365" s="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6"/>
      <c r="J366" s="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6"/>
      <c r="J367" s="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6"/>
      <c r="J368" s="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6"/>
      <c r="J369" s="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6"/>
      <c r="J370" s="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6"/>
      <c r="J371" s="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6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6"/>
      <c r="J373" s="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6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6"/>
      <c r="J375" s="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6"/>
      <c r="J376" s="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6"/>
      <c r="J377" s="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6"/>
      <c r="J378" s="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6"/>
      <c r="J379" s="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6"/>
      <c r="J380" s="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6"/>
      <c r="J381" s="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6"/>
      <c r="J382" s="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6"/>
      <c r="J383" s="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6"/>
      <c r="J384" s="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6"/>
      <c r="J385" s="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6"/>
      <c r="J386" s="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6"/>
      <c r="J387" s="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6"/>
      <c r="J388" s="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6"/>
      <c r="J389" s="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6"/>
      <c r="J390" s="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6"/>
      <c r="J391" s="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6"/>
      <c r="J392" s="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49"/>
      <c r="J393" s="28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6"/>
      <c r="J394" s="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WT1fX9dbzsRS/FEuiWGxtvaPuF6NAlWm1Jl7gYZCzugDQ6nfKnr3iRVRsz1QMtwAflHH440lnFzFWbz5UUvs6w==" saltValue="USn0xDAT7w33JN+hcjGUWA==" spinCount="100000" sheet="1" selectLockedCells="1"/>
  <protectedRanges>
    <protectedRange sqref="A8:D24" name="Rango2_7"/>
    <protectedRange sqref="A35:D47" name="Rango2_7_1"/>
    <protectedRange sqref="A52:D58" name="Rango2_7_2"/>
    <protectedRange sqref="A63:D69" name="Rango2_7_3"/>
    <protectedRange sqref="A81:D97" name="Rango2_7_4"/>
    <protectedRange sqref="A108:D120" name="Rango2_7_5"/>
    <protectedRange sqref="A125:D131" name="Rango2_7_6"/>
    <protectedRange sqref="A136:D142" name="Rango2_7_7"/>
    <protectedRange sqref="A154:D170" name="Rango2_7_8"/>
    <protectedRange sqref="A181:D193" name="Rango2_7_9"/>
    <protectedRange sqref="A198:D204" name="Rango2_7_10"/>
    <protectedRange sqref="A209:D215" name="Rango2_7_11"/>
    <protectedRange sqref="A227:D243" name="Rango2_7_12"/>
    <protectedRange sqref="A254:D266" name="Rango2_7_13"/>
    <protectedRange sqref="A271:D277" name="Rango2_7_14"/>
    <protectedRange sqref="A282:D288" name="Rango2_7_15"/>
    <protectedRange sqref="A300:D316" name="Rango2_7_16"/>
    <protectedRange sqref="A327:D339" name="Rango2_7_17"/>
    <protectedRange sqref="A351:D367" name="Rango2_7_18"/>
    <protectedRange sqref="A378:D390" name="Rango2_7_19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146" priority="7" stopIfTrue="1" operator="notEqual">
      <formula>#REF!</formula>
    </cfRule>
  </conditionalFormatting>
  <conditionalFormatting sqref="E143">
    <cfRule type="cellIs" dxfId="145" priority="6" stopIfTrue="1" operator="notEqual">
      <formula>#REF!</formula>
    </cfRule>
  </conditionalFormatting>
  <conditionalFormatting sqref="E216">
    <cfRule type="cellIs" dxfId="144" priority="5" stopIfTrue="1" operator="notEqual">
      <formula>#REF!</formula>
    </cfRule>
  </conditionalFormatting>
  <conditionalFormatting sqref="E289">
    <cfRule type="cellIs" dxfId="143" priority="4" stopIfTrue="1" operator="notEqual">
      <formula>#REF!</formula>
    </cfRule>
  </conditionalFormatting>
  <conditionalFormatting sqref="E136:E142">
    <cfRule type="cellIs" dxfId="142" priority="3" stopIfTrue="1" operator="notEqual">
      <formula>#REF!</formula>
    </cfRule>
  </conditionalFormatting>
  <conditionalFormatting sqref="E209:E215">
    <cfRule type="cellIs" dxfId="141" priority="2" stopIfTrue="1" operator="notEqual">
      <formula>#REF!</formula>
    </cfRule>
  </conditionalFormatting>
  <conditionalFormatting sqref="E282:E288">
    <cfRule type="cellIs" dxfId="140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351:D367 D327:D339 D35:D47 D108:D120 D181:D193 D63:D69 D136:D142 D209:D215 D282:D288 D254:D266 D52:D58 D125:D131 D198:D204 D271:D277 D8:D24 D81:D97 D154:D170 D227:D243 D300:D316 D378:D390" xr:uid="{C3142308-AC84-43F8-9F3F-B599B4E50372}">
      <formula1>0</formula1>
      <formula2>1</formula2>
    </dataValidation>
    <dataValidation type="decimal" operator="greaterThanOrEqual" allowBlank="1" showInputMessage="1" showErrorMessage="1" error="Introduzca un importe correcto" sqref="C327:C339 C8:C24 C136:C142 C63:C69 C108:C120 C181:C193 C254:C266 C282:C288 C81:C97 C154:C170 C227:C243 C300:C316 C351:C367 C35:C47 C209:C215 C52:C58 C125:C131 C198:C204 C271:C277 C378:C390" xr:uid="{CF34BB0E-C554-46DC-A07F-151268FCDEAA}">
      <formula1>0</formula1>
    </dataValidation>
    <dataValidation type="decimal" operator="greaterThanOrEqual" allowBlank="1" showInputMessage="1" showErrorMessage="1" error="Introduzca un número" sqref="A271:A277 A8:A24 A181:A193 A63:A69 A136:A142 A209:A215 A282:A288 A327:A339 A81:A97 A154:A170 A227:A243 A300:A316 A351:A367 A35:A47 A108:A120 A254:A266 A52:A58 A125:A131 A198:A204 A378:A390" xr:uid="{FBFC4FE9-E088-4760-9EB2-5E8A5F22100A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DF8988-EC74-42D1-A7AC-F4E9F73AE263}">
          <x14:formula1>
            <xm:f>BD!$H$1:$H$21</xm:f>
          </x14:formula1>
          <xm:sqref>J4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FE11C-5856-4A6E-94F0-434D06177DF2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7" customWidth="1"/>
    <col min="17" max="17" width="18" style="21" customWidth="1"/>
    <col min="18" max="22" width="15" style="21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6"/>
      <c r="Q1" s="171"/>
      <c r="V1" s="6"/>
    </row>
    <row r="2" spans="1:23" ht="36.75" x14ac:dyDescent="0.2">
      <c r="A2" s="22"/>
      <c r="G2" s="274" t="str">
        <f ca="1">IFERROR(INDIRECT(Q8),"Falta selección de nº beneficiario")</f>
        <v>Escribir denominación B6</v>
      </c>
      <c r="H2" s="274"/>
      <c r="I2" s="274"/>
      <c r="J2" s="274"/>
      <c r="K2" s="274"/>
      <c r="L2" s="274"/>
      <c r="Q2" s="172">
        <v>6</v>
      </c>
    </row>
    <row r="3" spans="1:23" x14ac:dyDescent="0.2">
      <c r="A3" s="22"/>
      <c r="P3" s="116"/>
      <c r="Q3" s="116" t="str">
        <f>IF(OR(Q2="p",Q2="e"),"B"&amp;Q2&amp;"_detalle!A1","B"&amp;Q2&amp;"_detalle!A1")</f>
        <v>B6_detalle!A1</v>
      </c>
      <c r="R3" s="116"/>
      <c r="S3" s="116"/>
      <c r="T3" s="116"/>
      <c r="U3" s="116"/>
      <c r="V3" s="116"/>
      <c r="W3" s="127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C:\ECO\001_COOPERA\01_CoFFEE\05_candidaturas\01_FdC_FF\FF\[02_FF_15_beneficiarios_220929_limpio.xlsx]B6_detalle</v>
      </c>
      <c r="R4" s="128"/>
      <c r="S4" s="128"/>
      <c r="T4" s="128"/>
      <c r="U4" s="128"/>
      <c r="V4" s="128"/>
      <c r="W4" s="173"/>
    </row>
    <row r="5" spans="1:23" x14ac:dyDescent="0.2">
      <c r="A5" s="22"/>
      <c r="P5" s="117" t="s">
        <v>295</v>
      </c>
      <c r="Q5" s="117">
        <f ca="1">LEN(Q4)</f>
        <v>111</v>
      </c>
      <c r="R5" s="116"/>
      <c r="S5" s="116"/>
      <c r="T5" s="116"/>
      <c r="U5" s="116"/>
      <c r="V5" s="116"/>
      <c r="W5" s="127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101</v>
      </c>
      <c r="R6" s="116"/>
      <c r="S6" s="116"/>
      <c r="T6" s="116"/>
      <c r="U6" s="114"/>
      <c r="V6" s="116"/>
      <c r="W6" s="127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B6_detalle</v>
      </c>
      <c r="R7" s="116"/>
      <c r="S7" s="116"/>
      <c r="T7" s="116"/>
      <c r="U7" s="114"/>
      <c r="V7" s="116"/>
      <c r="W7" s="127"/>
    </row>
    <row r="8" spans="1:23" s="93" customFormat="1" ht="20.100000000000001" customHeight="1" x14ac:dyDescent="0.25">
      <c r="A8" s="165" t="s">
        <v>277</v>
      </c>
      <c r="B8" s="165" t="str">
        <f>'1.INTRO'!A29</f>
        <v>A1</v>
      </c>
      <c r="C8" s="165" t="str">
        <f>'1.INTRO'!A30</f>
        <v>A2</v>
      </c>
      <c r="D8" s="165" t="str">
        <f>'1.INTRO'!A31</f>
        <v>A3</v>
      </c>
      <c r="E8" s="165" t="str">
        <f>'1.INTRO'!A32</f>
        <v>A4</v>
      </c>
      <c r="F8" s="165" t="str">
        <f>'1.INTRO'!A33</f>
        <v>A5</v>
      </c>
      <c r="G8" s="165" t="str">
        <f>'1.INTRO'!A34</f>
        <v>A6</v>
      </c>
      <c r="H8" s="165" t="s">
        <v>1</v>
      </c>
      <c r="I8" s="165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'1.INTRO'!C11</v>
      </c>
      <c r="R8" s="129"/>
      <c r="S8" s="116"/>
      <c r="T8" s="116"/>
      <c r="U8" s="115"/>
      <c r="V8" s="118"/>
      <c r="W8" s="164"/>
    </row>
    <row r="9" spans="1:23" s="96" customFormat="1" ht="20.100000000000001" customHeight="1" x14ac:dyDescent="0.25">
      <c r="A9" s="100" t="str">
        <f>BD!D2&amp;". "&amp;BD!E2</f>
        <v>1. Personal</v>
      </c>
      <c r="B9" s="101">
        <f t="shared" ref="B9:G14" ca="1" si="0">INDIRECT(Q11)</f>
        <v>0</v>
      </c>
      <c r="C9" s="101">
        <f t="shared" ca="1" si="0"/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64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27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B6_detalle!E25</v>
      </c>
      <c r="R11" s="116" t="str">
        <f ca="1">+Q23</f>
        <v>B6_detalle!E98</v>
      </c>
      <c r="S11" s="116" t="str">
        <f ca="1">+Q29</f>
        <v>B6_detalle!E171</v>
      </c>
      <c r="T11" s="116" t="str">
        <f ca="1">+Q35</f>
        <v>B6_detalle!E244</v>
      </c>
      <c r="U11" s="116" t="str">
        <f ca="1">+Q41</f>
        <v>B6_detalle!E317</v>
      </c>
      <c r="V11" s="116" t="str">
        <f ca="1">+Q45</f>
        <v>B6_detalle!E368</v>
      </c>
      <c r="W11" s="164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B6_detalle!E28</v>
      </c>
      <c r="R12" s="116" t="str">
        <f t="shared" ref="R12:R16" ca="1" si="6">+Q24</f>
        <v>B6_detalle!E101</v>
      </c>
      <c r="S12" s="116" t="str">
        <f t="shared" ref="S12:S16" ca="1" si="7">+Q30</f>
        <v>B6_detalle!E174</v>
      </c>
      <c r="T12" s="116" t="str">
        <f t="shared" ref="T12:T16" ca="1" si="8">+Q36</f>
        <v>B6_detalle!E247</v>
      </c>
      <c r="U12" s="116" t="str">
        <f t="shared" ref="U12:U14" ca="1" si="9">+Q42</f>
        <v>B6_detalle!E320</v>
      </c>
      <c r="V12" s="116" t="str">
        <f ca="1">+Q46</f>
        <v>B6_detalle!E371</v>
      </c>
      <c r="W12" s="164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B6_detalle!E31</v>
      </c>
      <c r="R13" s="116" t="str">
        <f t="shared" ca="1" si="6"/>
        <v>B6_detalle!E104</v>
      </c>
      <c r="S13" s="116" t="str">
        <f t="shared" ca="1" si="7"/>
        <v>B6_detalle!E177</v>
      </c>
      <c r="T13" s="116" t="str">
        <f t="shared" ca="1" si="8"/>
        <v>B6_detalle!E250</v>
      </c>
      <c r="U13" s="116" t="str">
        <f t="shared" ca="1" si="9"/>
        <v>B6_detalle!E323</v>
      </c>
      <c r="V13" s="116" t="str">
        <f ca="1">+Q47</f>
        <v>B6_detalle!E374</v>
      </c>
      <c r="W13" s="164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B6_detalle!E48</v>
      </c>
      <c r="R14" s="116" t="str">
        <f t="shared" ca="1" si="6"/>
        <v>B6_detalle!E121</v>
      </c>
      <c r="S14" s="116" t="str">
        <f t="shared" ca="1" si="7"/>
        <v>B6_detalle!E194</v>
      </c>
      <c r="T14" s="116" t="str">
        <f t="shared" ca="1" si="8"/>
        <v>B6_detalle!E267</v>
      </c>
      <c r="U14" s="116" t="str">
        <f t="shared" ca="1" si="9"/>
        <v>B6_detalle!E340</v>
      </c>
      <c r="V14" s="116" t="str">
        <f ca="1">+Q48</f>
        <v>B6_detalle!E391</v>
      </c>
      <c r="W14" s="164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B6_detalle!E59</v>
      </c>
      <c r="R15" s="116" t="str">
        <f t="shared" ca="1" si="6"/>
        <v>B6_detalle!E132</v>
      </c>
      <c r="S15" s="116" t="str">
        <f t="shared" ca="1" si="7"/>
        <v>B6_detalle!E205</v>
      </c>
      <c r="T15" s="116" t="str">
        <f t="shared" ca="1" si="8"/>
        <v>B6_detalle!E278</v>
      </c>
      <c r="U15" s="116"/>
      <c r="V15" s="116"/>
      <c r="W15" s="164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B6_detalle!E70</v>
      </c>
      <c r="R16" s="116" t="str">
        <f t="shared" ca="1" si="6"/>
        <v>B6_detalle!E143</v>
      </c>
      <c r="S16" s="116" t="str">
        <f t="shared" ca="1" si="7"/>
        <v>B6_detalle!E216</v>
      </c>
      <c r="T16" s="116" t="str">
        <f t="shared" ca="1" si="8"/>
        <v>B6_detalle!E289</v>
      </c>
      <c r="U16" s="116"/>
      <c r="V16" s="116"/>
      <c r="W16" s="164"/>
    </row>
    <row r="17" spans="1:23" s="93" customFormat="1" ht="20.100000000000001" customHeight="1" x14ac:dyDescent="0.25">
      <c r="P17" s="120">
        <v>25</v>
      </c>
      <c r="Q17" s="116" t="str">
        <f t="shared" ref="Q17:Q48" ca="1" si="12">+$Q$7&amp;"!E"&amp;P17</f>
        <v>B6_detalle!E25</v>
      </c>
      <c r="R17" s="115"/>
      <c r="S17" s="115"/>
      <c r="T17" s="115"/>
      <c r="U17" s="115"/>
      <c r="V17" s="118"/>
      <c r="W17" s="164"/>
    </row>
    <row r="18" spans="1:23" s="93" customFormat="1" ht="20.100000000000001" customHeight="1" x14ac:dyDescent="0.25">
      <c r="A18" s="165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ca="1" si="12"/>
        <v>B6_detalle!E28</v>
      </c>
      <c r="R18" s="118"/>
      <c r="S18" s="118"/>
      <c r="T18" s="118"/>
      <c r="U18" s="118"/>
      <c r="V18" s="118"/>
      <c r="W18" s="164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B6_detalle!E31</v>
      </c>
      <c r="R19" s="118"/>
      <c r="S19" s="118"/>
      <c r="T19" s="118"/>
      <c r="U19" s="118"/>
      <c r="V19" s="118"/>
      <c r="W19" s="164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B6_detalle!E48</v>
      </c>
      <c r="R20" s="118"/>
      <c r="S20" s="118"/>
      <c r="T20" s="118"/>
      <c r="U20" s="118"/>
      <c r="V20" s="118"/>
      <c r="W20" s="164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B6_detalle!E59</v>
      </c>
      <c r="R21" s="118"/>
      <c r="S21" s="118"/>
      <c r="T21" s="118"/>
      <c r="U21" s="118"/>
      <c r="V21" s="118"/>
      <c r="W21" s="164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B6_detalle!E70</v>
      </c>
      <c r="R22" s="118"/>
      <c r="S22" s="118"/>
      <c r="T22" s="118"/>
      <c r="U22" s="118"/>
      <c r="V22" s="118"/>
      <c r="W22" s="164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B6_detalle!E98</v>
      </c>
      <c r="R23" s="118"/>
      <c r="S23" s="118"/>
      <c r="T23" s="118"/>
      <c r="U23" s="118"/>
      <c r="V23" s="118"/>
      <c r="W23" s="164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B6_detalle!E101</v>
      </c>
      <c r="R24" s="118"/>
      <c r="S24" s="118"/>
      <c r="T24" s="118"/>
      <c r="U24" s="118"/>
      <c r="V24" s="118"/>
      <c r="W24" s="164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B6_detalle!E104</v>
      </c>
      <c r="R25" s="118"/>
      <c r="S25" s="118"/>
      <c r="T25" s="118"/>
      <c r="U25" s="118"/>
      <c r="V25" s="118"/>
      <c r="W25" s="164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B6_detalle!E121</v>
      </c>
      <c r="R26" s="118"/>
      <c r="S26" s="118"/>
      <c r="T26" s="118"/>
      <c r="U26" s="118"/>
      <c r="V26" s="118"/>
      <c r="W26" s="164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B6_detalle!E132</v>
      </c>
      <c r="R27" s="116"/>
      <c r="S27" s="116"/>
      <c r="T27" s="116"/>
      <c r="U27" s="116"/>
      <c r="V27" s="116"/>
      <c r="W27" s="127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B6_detalle!E143</v>
      </c>
      <c r="R28" s="114"/>
      <c r="S28" s="116"/>
      <c r="T28" s="116"/>
      <c r="U28" s="116"/>
      <c r="V28" s="116"/>
      <c r="W28" s="127"/>
    </row>
    <row r="29" spans="1:23" s="93" customFormat="1" ht="20.100000000000001" customHeight="1" x14ac:dyDescent="0.25">
      <c r="A29" s="99"/>
      <c r="B29" s="165">
        <f>+'1.INTRO'!A37</f>
        <v>0</v>
      </c>
      <c r="C29" s="165">
        <f>+'1.INTRO'!A38</f>
        <v>0</v>
      </c>
      <c r="D29" s="165">
        <f>+'1.INTRO'!A39</f>
        <v>0</v>
      </c>
      <c r="E29" s="165">
        <f>+'1.INTRO'!A40</f>
        <v>0</v>
      </c>
      <c r="F29" s="165">
        <f>+'1.INTRO'!A41</f>
        <v>0</v>
      </c>
      <c r="G29" s="165">
        <f>+'1.INTRO'!A42</f>
        <v>0</v>
      </c>
      <c r="H29" s="165">
        <f>+'1.INTRO'!A43</f>
        <v>0</v>
      </c>
      <c r="I29" s="165">
        <f>+'1.INTRO'!A44</f>
        <v>0</v>
      </c>
      <c r="J29" s="165">
        <f>+'1.INTRO'!A45</f>
        <v>0</v>
      </c>
      <c r="K29" s="165">
        <f>+'1.INTRO'!A46</f>
        <v>0</v>
      </c>
      <c r="L29" s="165">
        <f>+'1.INTRO'!A47</f>
        <v>0</v>
      </c>
      <c r="M29" s="97"/>
      <c r="P29" s="118">
        <f>+P23+73</f>
        <v>171</v>
      </c>
      <c r="Q29" s="116" t="str">
        <f t="shared" ca="1" si="12"/>
        <v>B6_detalle!E171</v>
      </c>
      <c r="R29" s="118"/>
      <c r="S29" s="118"/>
      <c r="T29" s="118"/>
      <c r="U29" s="118"/>
      <c r="V29" s="118"/>
      <c r="W29" s="164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B6_detalle!E174</v>
      </c>
      <c r="R30" s="118"/>
      <c r="S30" s="118"/>
      <c r="T30" s="118"/>
      <c r="U30" s="118"/>
      <c r="V30" s="118"/>
      <c r="W30" s="164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B6_detalle!E177</v>
      </c>
      <c r="R31" s="118"/>
      <c r="S31" s="118"/>
      <c r="T31" s="118"/>
      <c r="U31" s="118"/>
      <c r="V31" s="118"/>
      <c r="W31" s="164"/>
    </row>
    <row r="32" spans="1:23" s="93" customFormat="1" ht="20.100000000000001" customHeight="1" x14ac:dyDescent="0.25">
      <c r="A32" s="99"/>
      <c r="B32" s="165">
        <f>+'1.INTRO'!A48</f>
        <v>0</v>
      </c>
      <c r="C32" s="165">
        <f>+'1.INTRO'!A49</f>
        <v>0</v>
      </c>
      <c r="D32" s="165">
        <f>+'1.INTRO'!A50</f>
        <v>0</v>
      </c>
      <c r="E32" s="165">
        <f>+'1.INTRO'!A51</f>
        <v>0</v>
      </c>
      <c r="F32" s="165">
        <f>+'1.INTRO'!A52</f>
        <v>0</v>
      </c>
      <c r="G32" s="165">
        <f>+'1.INTRO'!A53</f>
        <v>0</v>
      </c>
      <c r="H32" s="165">
        <f>+'1.INTRO'!A54</f>
        <v>0</v>
      </c>
      <c r="I32" s="165">
        <f>+'1.INTRO'!A55</f>
        <v>0</v>
      </c>
      <c r="J32" s="165">
        <f>+'1.INTRO'!A56</f>
        <v>0</v>
      </c>
      <c r="K32" s="165">
        <f>+'1.INTRO'!A50</f>
        <v>0</v>
      </c>
      <c r="L32" s="165">
        <f>+'1.INTRO'!A51</f>
        <v>0</v>
      </c>
      <c r="P32" s="118">
        <f t="shared" si="19"/>
        <v>194</v>
      </c>
      <c r="Q32" s="116" t="str">
        <f t="shared" ca="1" si="12"/>
        <v>B6_detalle!E194</v>
      </c>
      <c r="R32" s="118"/>
      <c r="S32" s="118"/>
      <c r="T32" s="118"/>
      <c r="U32" s="118"/>
      <c r="V32" s="118"/>
      <c r="W32" s="164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B6_detalle!E205</v>
      </c>
      <c r="R33" s="118"/>
      <c r="S33" s="118"/>
      <c r="T33" s="118"/>
      <c r="U33" s="118"/>
      <c r="V33" s="118"/>
      <c r="W33" s="164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B6_detalle!E216</v>
      </c>
      <c r="R34" s="118"/>
      <c r="S34" s="118"/>
      <c r="T34" s="118"/>
      <c r="U34" s="118"/>
      <c r="V34" s="118"/>
      <c r="W34" s="164"/>
    </row>
    <row r="35" spans="1:23" s="93" customFormat="1" ht="20.100000000000001" customHeight="1" x14ac:dyDescent="0.25">
      <c r="A35" s="99"/>
      <c r="B35" s="165">
        <f>+'1.INTRO'!A52</f>
        <v>0</v>
      </c>
      <c r="C35" s="165">
        <f>+'1.INTRO'!A53</f>
        <v>0</v>
      </c>
      <c r="D35" s="165">
        <f>+'1.INTRO'!A54</f>
        <v>0</v>
      </c>
      <c r="E35" s="165">
        <f>+'1.INTRO'!A55</f>
        <v>0</v>
      </c>
      <c r="F35" s="165">
        <f>+'1.INTRO'!A56</f>
        <v>0</v>
      </c>
      <c r="G35" s="165">
        <f>+'1.INTRO'!A57</f>
        <v>0</v>
      </c>
      <c r="H35" s="165">
        <f>+'1.INTRO'!A58</f>
        <v>0</v>
      </c>
      <c r="I35" s="165">
        <f>+'1.INTRO'!A59</f>
        <v>0</v>
      </c>
      <c r="J35" s="165">
        <f>+'1.INTRO'!A60</f>
        <v>0</v>
      </c>
      <c r="K35" s="165">
        <f>+'1.INTRO'!A61</f>
        <v>0</v>
      </c>
      <c r="L35" s="165">
        <f>+'1.INTRO'!A62</f>
        <v>0</v>
      </c>
      <c r="P35" s="118">
        <f t="shared" si="19"/>
        <v>244</v>
      </c>
      <c r="Q35" s="116" t="str">
        <f t="shared" ca="1" si="12"/>
        <v>B6_detalle!E244</v>
      </c>
      <c r="R35" s="118"/>
      <c r="S35" s="118"/>
      <c r="T35" s="118"/>
      <c r="U35" s="118"/>
      <c r="V35" s="118"/>
      <c r="W35" s="164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B6_detalle!E247</v>
      </c>
      <c r="R36" s="118"/>
      <c r="S36" s="118"/>
      <c r="T36" s="118"/>
      <c r="U36" s="118"/>
      <c r="V36" s="118"/>
      <c r="W36" s="164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B6_detalle!E250</v>
      </c>
      <c r="R37" s="118"/>
      <c r="S37" s="118"/>
      <c r="T37" s="118"/>
      <c r="U37" s="118"/>
      <c r="V37" s="118"/>
      <c r="W37" s="164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B6_detalle!E267</v>
      </c>
      <c r="R38" s="118"/>
      <c r="S38" s="118"/>
      <c r="T38" s="118"/>
      <c r="U38" s="118"/>
      <c r="V38" s="118"/>
      <c r="W38" s="164"/>
    </row>
    <row r="39" spans="1:23" ht="18" x14ac:dyDescent="0.25">
      <c r="J39" s="24"/>
      <c r="P39" s="118">
        <f t="shared" si="19"/>
        <v>278</v>
      </c>
      <c r="Q39" s="116" t="str">
        <f t="shared" ca="1" si="12"/>
        <v>B6_detalle!E278</v>
      </c>
      <c r="R39" s="116"/>
      <c r="S39" s="116"/>
      <c r="T39" s="116"/>
      <c r="U39" s="116"/>
      <c r="V39" s="116"/>
      <c r="W39" s="127"/>
    </row>
    <row r="40" spans="1:23" ht="18" x14ac:dyDescent="0.25">
      <c r="J40" s="24"/>
      <c r="P40" s="118">
        <f t="shared" si="19"/>
        <v>289</v>
      </c>
      <c r="Q40" s="116" t="str">
        <f t="shared" ca="1" si="12"/>
        <v>B6_detalle!E289</v>
      </c>
      <c r="R40" s="116"/>
      <c r="S40" s="116"/>
      <c r="T40" s="116"/>
      <c r="U40" s="116"/>
      <c r="V40" s="116"/>
      <c r="W40" s="127"/>
    </row>
    <row r="41" spans="1:23" ht="18" x14ac:dyDescent="0.25">
      <c r="J41" s="24"/>
      <c r="P41" s="118">
        <f t="shared" si="19"/>
        <v>317</v>
      </c>
      <c r="Q41" s="116" t="str">
        <f t="shared" ca="1" si="12"/>
        <v>B6_detalle!E317</v>
      </c>
      <c r="R41" s="116"/>
      <c r="S41" s="116"/>
      <c r="T41" s="116"/>
      <c r="U41" s="116"/>
      <c r="V41" s="116"/>
      <c r="W41" s="127"/>
    </row>
    <row r="42" spans="1:23" ht="18" x14ac:dyDescent="0.25">
      <c r="J42" s="24"/>
      <c r="P42" s="118">
        <f t="shared" si="19"/>
        <v>320</v>
      </c>
      <c r="Q42" s="116" t="str">
        <f t="shared" ca="1" si="12"/>
        <v>B6_detalle!E320</v>
      </c>
      <c r="R42" s="116"/>
      <c r="S42" s="116"/>
      <c r="T42" s="116"/>
      <c r="U42" s="116"/>
      <c r="V42" s="116"/>
      <c r="W42" s="127"/>
    </row>
    <row r="43" spans="1:23" ht="18" x14ac:dyDescent="0.25">
      <c r="J43" s="24"/>
      <c r="P43" s="118">
        <f t="shared" si="19"/>
        <v>323</v>
      </c>
      <c r="Q43" s="116" t="str">
        <f t="shared" ca="1" si="12"/>
        <v>B6_detalle!E323</v>
      </c>
      <c r="R43" s="116"/>
      <c r="S43" s="116"/>
      <c r="T43" s="116"/>
      <c r="U43" s="116"/>
      <c r="V43" s="116"/>
      <c r="W43" s="127"/>
    </row>
    <row r="44" spans="1:23" ht="18" x14ac:dyDescent="0.25">
      <c r="J44" s="24"/>
      <c r="P44" s="118">
        <f t="shared" si="19"/>
        <v>340</v>
      </c>
      <c r="Q44" s="116" t="str">
        <f t="shared" ca="1" si="12"/>
        <v>B6_detalle!E340</v>
      </c>
      <c r="R44" s="116"/>
      <c r="S44" s="116"/>
      <c r="T44" s="116"/>
      <c r="U44" s="116"/>
      <c r="V44" s="116"/>
      <c r="W44" s="127"/>
    </row>
    <row r="45" spans="1:23" ht="18" x14ac:dyDescent="0.25">
      <c r="J45" s="24"/>
      <c r="P45" s="118">
        <v>368</v>
      </c>
      <c r="Q45" s="116" t="str">
        <f t="shared" ca="1" si="12"/>
        <v>B6_detalle!E368</v>
      </c>
      <c r="R45" s="116"/>
      <c r="S45" s="116"/>
      <c r="T45" s="116"/>
      <c r="U45" s="116"/>
      <c r="V45" s="116"/>
      <c r="W45" s="127"/>
    </row>
    <row r="46" spans="1:23" ht="18" x14ac:dyDescent="0.25">
      <c r="J46" s="24"/>
      <c r="P46" s="118">
        <v>371</v>
      </c>
      <c r="Q46" s="116" t="str">
        <f t="shared" ca="1" si="12"/>
        <v>B6_detalle!E371</v>
      </c>
      <c r="R46" s="116"/>
      <c r="S46" s="116"/>
      <c r="T46" s="116"/>
      <c r="U46" s="116"/>
      <c r="V46" s="116"/>
      <c r="W46" s="127"/>
    </row>
    <row r="47" spans="1:23" ht="18" x14ac:dyDescent="0.25">
      <c r="J47" s="24"/>
      <c r="P47" s="118">
        <v>374</v>
      </c>
      <c r="Q47" s="116" t="str">
        <f t="shared" ca="1" si="12"/>
        <v>B6_detalle!E374</v>
      </c>
      <c r="R47" s="116"/>
      <c r="S47" s="116"/>
      <c r="T47" s="116"/>
      <c r="U47" s="116"/>
      <c r="V47" s="116"/>
      <c r="W47" s="127"/>
    </row>
    <row r="48" spans="1:23" ht="18" x14ac:dyDescent="0.25">
      <c r="J48" s="24"/>
      <c r="P48" s="118">
        <v>391</v>
      </c>
      <c r="Q48" s="116" t="str">
        <f t="shared" ca="1" si="12"/>
        <v>B6_detalle!E391</v>
      </c>
      <c r="R48" s="116"/>
      <c r="S48" s="116"/>
      <c r="T48" s="116"/>
      <c r="U48" s="116"/>
      <c r="V48" s="116"/>
      <c r="W48" s="127"/>
    </row>
    <row r="49" spans="10:23" ht="18" x14ac:dyDescent="0.25">
      <c r="J49" s="24"/>
      <c r="P49" s="118"/>
      <c r="Q49" s="127"/>
      <c r="R49" s="127"/>
      <c r="S49" s="127"/>
      <c r="T49" s="127"/>
      <c r="U49" s="127"/>
      <c r="V49" s="127"/>
      <c r="W49" s="127"/>
    </row>
    <row r="50" spans="10:23" ht="18" x14ac:dyDescent="0.25">
      <c r="J50" s="24"/>
      <c r="P50" s="118"/>
      <c r="Q50" s="127"/>
      <c r="R50" s="127"/>
      <c r="S50" s="127"/>
      <c r="T50" s="127"/>
      <c r="U50" s="127"/>
      <c r="V50" s="127"/>
      <c r="W50" s="127"/>
    </row>
    <row r="51" spans="10:23" ht="18" x14ac:dyDescent="0.25">
      <c r="J51" s="24"/>
      <c r="P51" s="118"/>
      <c r="Q51" s="127"/>
      <c r="R51" s="127"/>
      <c r="S51" s="127"/>
      <c r="T51" s="127"/>
      <c r="U51" s="127"/>
      <c r="V51" s="127"/>
      <c r="W51" s="127"/>
    </row>
    <row r="52" spans="10:23" ht="18" x14ac:dyDescent="0.25">
      <c r="J52" s="24"/>
      <c r="P52" s="118"/>
      <c r="Q52" s="127"/>
      <c r="R52" s="127"/>
      <c r="S52" s="127"/>
      <c r="T52" s="127"/>
      <c r="U52" s="127"/>
      <c r="V52" s="127"/>
      <c r="W52" s="127"/>
    </row>
    <row r="53" spans="10:23" x14ac:dyDescent="0.2">
      <c r="J53" s="24"/>
      <c r="P53" s="116"/>
      <c r="Q53" s="127"/>
      <c r="R53" s="127"/>
      <c r="S53" s="127"/>
      <c r="T53" s="127"/>
      <c r="U53" s="127"/>
      <c r="V53" s="127"/>
      <c r="W53" s="127"/>
    </row>
    <row r="54" spans="10:23" x14ac:dyDescent="0.2">
      <c r="J54" s="24"/>
      <c r="P54" s="116"/>
      <c r="Q54" s="127"/>
      <c r="R54" s="127"/>
      <c r="S54" s="127"/>
      <c r="T54" s="127"/>
      <c r="U54" s="127"/>
      <c r="V54" s="127"/>
      <c r="W54" s="127"/>
    </row>
    <row r="55" spans="10:23" x14ac:dyDescent="0.2">
      <c r="J55" s="24"/>
      <c r="P55" s="116"/>
      <c r="Q55" s="127"/>
      <c r="R55" s="127"/>
      <c r="S55" s="127"/>
      <c r="T55" s="127"/>
      <c r="U55" s="127"/>
      <c r="V55" s="127"/>
      <c r="W55" s="127"/>
    </row>
    <row r="56" spans="10:23" x14ac:dyDescent="0.2">
      <c r="J56" s="24"/>
      <c r="P56" s="116"/>
      <c r="Q56" s="127"/>
      <c r="R56" s="127"/>
      <c r="S56" s="127"/>
      <c r="T56" s="127"/>
      <c r="U56" s="127"/>
      <c r="V56" s="127"/>
      <c r="W56" s="127"/>
    </row>
    <row r="57" spans="10:23" x14ac:dyDescent="0.2">
      <c r="J57" s="24"/>
      <c r="P57" s="116"/>
      <c r="Q57" s="127"/>
      <c r="R57" s="127"/>
      <c r="S57" s="127"/>
      <c r="T57" s="127"/>
      <c r="U57" s="127"/>
      <c r="V57" s="127"/>
      <c r="W57" s="127"/>
    </row>
    <row r="58" spans="10:23" x14ac:dyDescent="0.2">
      <c r="J58" s="24"/>
      <c r="P58" s="116"/>
      <c r="Q58" s="127"/>
      <c r="R58" s="127"/>
      <c r="S58" s="127"/>
      <c r="T58" s="127"/>
      <c r="U58" s="127"/>
      <c r="V58" s="127"/>
      <c r="W58" s="127"/>
    </row>
    <row r="59" spans="10:23" x14ac:dyDescent="0.2">
      <c r="J59" s="24"/>
      <c r="P59" s="116"/>
      <c r="Q59" s="127"/>
      <c r="R59" s="127"/>
      <c r="S59" s="127"/>
      <c r="T59" s="127"/>
      <c r="U59" s="127"/>
      <c r="V59" s="127"/>
      <c r="W59" s="127"/>
    </row>
    <row r="60" spans="10:23" x14ac:dyDescent="0.2">
      <c r="J60" s="24"/>
      <c r="P60" s="116"/>
      <c r="Q60" s="127"/>
      <c r="R60" s="127"/>
      <c r="S60" s="127"/>
      <c r="T60" s="127"/>
      <c r="U60" s="127"/>
      <c r="V60" s="127"/>
      <c r="W60" s="127"/>
    </row>
    <row r="61" spans="10:23" x14ac:dyDescent="0.2">
      <c r="J61" s="24"/>
      <c r="P61" s="116"/>
      <c r="Q61" s="127"/>
      <c r="R61" s="127"/>
      <c r="S61" s="127"/>
      <c r="T61" s="127"/>
      <c r="U61" s="127"/>
      <c r="V61" s="127"/>
      <c r="W61" s="127"/>
    </row>
    <row r="62" spans="10:23" x14ac:dyDescent="0.2">
      <c r="J62" s="24"/>
      <c r="P62" s="116"/>
      <c r="Q62" s="127"/>
      <c r="R62" s="127"/>
      <c r="S62" s="127"/>
      <c r="T62" s="127"/>
      <c r="U62" s="127"/>
      <c r="V62" s="127"/>
      <c r="W62" s="127"/>
    </row>
    <row r="63" spans="10:23" x14ac:dyDescent="0.2">
      <c r="J63" s="24"/>
      <c r="P63" s="116"/>
      <c r="Q63" s="127"/>
      <c r="R63" s="127"/>
      <c r="S63" s="127"/>
      <c r="T63" s="127"/>
      <c r="U63" s="127"/>
      <c r="V63" s="127"/>
      <c r="W63" s="127"/>
    </row>
    <row r="64" spans="10:23" x14ac:dyDescent="0.2">
      <c r="J64" s="24"/>
      <c r="P64" s="116"/>
      <c r="Q64" s="127"/>
      <c r="R64" s="127"/>
      <c r="S64" s="127"/>
      <c r="T64" s="127"/>
      <c r="U64" s="127"/>
      <c r="V64" s="127"/>
      <c r="W64" s="127"/>
    </row>
    <row r="65" spans="10:23" x14ac:dyDescent="0.2">
      <c r="J65" s="24"/>
      <c r="P65" s="116"/>
      <c r="Q65" s="127"/>
      <c r="R65" s="127"/>
      <c r="S65" s="127"/>
      <c r="T65" s="127"/>
      <c r="U65" s="127"/>
      <c r="V65" s="127"/>
      <c r="W65" s="127"/>
    </row>
    <row r="66" spans="10:23" x14ac:dyDescent="0.2">
      <c r="J66" s="24"/>
      <c r="P66" s="116"/>
      <c r="Q66" s="127"/>
      <c r="R66" s="127"/>
      <c r="S66" s="127"/>
      <c r="T66" s="127"/>
      <c r="U66" s="127"/>
      <c r="V66" s="127"/>
      <c r="W66" s="127"/>
    </row>
    <row r="67" spans="10:23" x14ac:dyDescent="0.2">
      <c r="J67" s="24"/>
      <c r="P67" s="116"/>
      <c r="Q67" s="127"/>
      <c r="R67" s="127"/>
      <c r="S67" s="127"/>
      <c r="T67" s="127"/>
      <c r="U67" s="127"/>
      <c r="V67" s="127"/>
      <c r="W67" s="127"/>
    </row>
    <row r="68" spans="10:23" x14ac:dyDescent="0.2">
      <c r="J68" s="24"/>
      <c r="P68" s="116"/>
      <c r="Q68" s="127"/>
      <c r="R68" s="127"/>
      <c r="S68" s="127"/>
      <c r="T68" s="127"/>
      <c r="U68" s="127"/>
      <c r="V68" s="127"/>
      <c r="W68" s="127"/>
    </row>
    <row r="69" spans="10:23" x14ac:dyDescent="0.2">
      <c r="J69" s="24"/>
      <c r="P69" s="116"/>
      <c r="Q69" s="127"/>
      <c r="R69" s="127"/>
      <c r="S69" s="127"/>
      <c r="T69" s="127"/>
      <c r="U69" s="127"/>
      <c r="V69" s="127"/>
      <c r="W69" s="127"/>
    </row>
    <row r="70" spans="10:23" x14ac:dyDescent="0.2">
      <c r="J70" s="25"/>
      <c r="P70" s="116"/>
      <c r="Q70" s="127"/>
      <c r="R70" s="127"/>
      <c r="S70" s="127"/>
      <c r="T70" s="127"/>
      <c r="U70" s="127"/>
      <c r="V70" s="127"/>
      <c r="W70" s="127"/>
    </row>
    <row r="71" spans="10:23" x14ac:dyDescent="0.2">
      <c r="J71" s="25"/>
      <c r="P71" s="116"/>
      <c r="Q71" s="127"/>
      <c r="R71" s="127"/>
      <c r="S71" s="127"/>
      <c r="T71" s="127"/>
      <c r="U71" s="127"/>
      <c r="V71" s="127"/>
      <c r="W71" s="127"/>
    </row>
    <row r="72" spans="10:23" x14ac:dyDescent="0.2">
      <c r="J72" s="25"/>
      <c r="P72" s="116"/>
      <c r="Q72" s="127"/>
      <c r="R72" s="127"/>
      <c r="S72" s="127"/>
      <c r="T72" s="127"/>
      <c r="U72" s="127"/>
      <c r="V72" s="127"/>
      <c r="W72" s="127"/>
    </row>
    <row r="73" spans="10:23" x14ac:dyDescent="0.2">
      <c r="J73" s="25"/>
      <c r="P73" s="116"/>
      <c r="Q73" s="127"/>
      <c r="R73" s="127"/>
      <c r="S73" s="127"/>
      <c r="T73" s="127"/>
      <c r="U73" s="127"/>
      <c r="V73" s="127"/>
      <c r="W73" s="127"/>
    </row>
    <row r="74" spans="10:23" x14ac:dyDescent="0.2">
      <c r="J74" s="25"/>
      <c r="P74" s="116"/>
      <c r="Q74" s="127"/>
      <c r="R74" s="127"/>
      <c r="S74" s="127"/>
      <c r="T74" s="127"/>
      <c r="U74" s="127"/>
      <c r="V74" s="127"/>
      <c r="W74" s="127"/>
    </row>
    <row r="75" spans="10:23" x14ac:dyDescent="0.2">
      <c r="J75" s="25"/>
      <c r="P75" s="116"/>
      <c r="Q75" s="127"/>
      <c r="R75" s="127"/>
      <c r="S75" s="127"/>
      <c r="T75" s="127"/>
      <c r="U75" s="127"/>
      <c r="V75" s="127"/>
      <c r="W75" s="127"/>
    </row>
    <row r="76" spans="10:23" x14ac:dyDescent="0.2">
      <c r="J76" s="25"/>
      <c r="P76" s="116"/>
      <c r="Q76" s="127"/>
      <c r="R76" s="127"/>
      <c r="S76" s="127"/>
      <c r="T76" s="127"/>
      <c r="U76" s="127"/>
      <c r="V76" s="127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pCoHwRLoleIS9xIvMGx6+mb83pMiC6TrWoou+1grviDusJ7cJ441Ka13RDEFxD3fZFcu5/Ap1Xo5rOmSue3NFw==" saltValue="fyvEXTbFCYpqz07vmwlSEw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139" priority="7">
      <formula>AND($K$19&gt;0,$K$19&lt;&gt;$H$9)</formula>
    </cfRule>
  </conditionalFormatting>
  <conditionalFormatting sqref="K22">
    <cfRule type="expression" dxfId="138" priority="6">
      <formula>AND($K$22&gt;0,$K$22&lt;&gt;$H$12)</formula>
    </cfRule>
  </conditionalFormatting>
  <conditionalFormatting sqref="K23">
    <cfRule type="expression" dxfId="137" priority="5" stopIfTrue="1">
      <formula>AND($K$23&gt;0,$K$23&lt;&gt;$H$13)</formula>
    </cfRule>
  </conditionalFormatting>
  <conditionalFormatting sqref="K24">
    <cfRule type="expression" dxfId="136" priority="4">
      <formula>AND($K$24&gt;0,$K$24&lt;&gt;$H$14)</formula>
    </cfRule>
  </conditionalFormatting>
  <conditionalFormatting sqref="J8:L8">
    <cfRule type="expression" dxfId="135" priority="3">
      <formula>$J$8&lt;&gt;""</formula>
    </cfRule>
  </conditionalFormatting>
  <conditionalFormatting sqref="B38:L38">
    <cfRule type="expression" dxfId="134" priority="2">
      <formula>AND($B$38&gt;0,$B$38&lt;&gt;$H$15)</formula>
    </cfRule>
  </conditionalFormatting>
  <conditionalFormatting sqref="E28">
    <cfRule type="expression" dxfId="133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D531B84-455E-4B80-97D2-81365A5C305D}">
          <x14:formula1>
            <xm:f>BD!$H$1:$H$21</xm:f>
          </x14:formula1>
          <xm:sqref>Q2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3BF76-5E88-4C4C-8FD6-DA1980D22D35}">
  <dimension ref="A1:BM394"/>
  <sheetViews>
    <sheetView zoomScaleNormal="100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6" customWidth="1"/>
    <col min="10" max="10" width="12.85546875" style="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45"/>
      <c r="J1" s="26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B6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45"/>
      <c r="J2" s="169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45"/>
      <c r="J3" s="169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6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B6_detalle!A1</v>
      </c>
      <c r="K5" s="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'1.INTRO'!C11</v>
      </c>
      <c r="K6" s="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257</v>
      </c>
      <c r="B7" s="52" t="s">
        <v>258</v>
      </c>
      <c r="C7" s="52" t="s">
        <v>259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'1.INTRO'!F11</v>
      </c>
      <c r="K7" s="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46"/>
      <c r="J8" s="170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6"/>
      <c r="J9" s="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6"/>
      <c r="J10" s="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6"/>
      <c r="J11" s="8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6"/>
      <c r="J12" s="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6"/>
      <c r="J13" s="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6"/>
      <c r="J14" s="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6"/>
      <c r="J15" s="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6"/>
      <c r="J16" s="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6"/>
      <c r="J17" s="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6"/>
      <c r="J18" s="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6"/>
      <c r="J19" s="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6"/>
      <c r="J20" s="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6"/>
      <c r="J21" s="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6"/>
      <c r="J22" s="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6"/>
      <c r="J23" s="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6"/>
      <c r="J24" s="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6"/>
      <c r="J25" s="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6"/>
      <c r="J26" s="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6"/>
      <c r="J27" s="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6"/>
      <c r="J28" s="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6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6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6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6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6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6"/>
      <c r="J34" s="8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6"/>
      <c r="J35" s="8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6"/>
      <c r="J36" s="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6"/>
      <c r="J37" s="8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6"/>
      <c r="J38" s="8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6"/>
      <c r="J39" s="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6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6"/>
      <c r="J41" s="8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6"/>
      <c r="J42" s="8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6"/>
      <c r="J43" s="8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6"/>
      <c r="J44" s="8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6"/>
      <c r="J45" s="8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6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6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SUM(E38:E47)</f>
        <v>0</v>
      </c>
      <c r="F48" s="46"/>
      <c r="G48" s="51">
        <f>+E48+G31</f>
        <v>0</v>
      </c>
      <c r="H48" s="51">
        <f ca="1">+$H$2-INDIRECT($J$7)+G48</f>
        <v>0</v>
      </c>
      <c r="I48" s="46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6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6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6"/>
      <c r="J51" s="8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6"/>
      <c r="J52" s="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6"/>
      <c r="J53" s="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6"/>
      <c r="J54" s="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6"/>
      <c r="J55" s="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6"/>
      <c r="J56" s="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6"/>
      <c r="J57" s="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6"/>
      <c r="J58" s="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6"/>
      <c r="J59" s="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6"/>
      <c r="J60" s="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6"/>
      <c r="J61" s="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6"/>
      <c r="J62" s="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6"/>
      <c r="J63" s="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6"/>
      <c r="J64" s="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6"/>
      <c r="J65" s="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6"/>
      <c r="J66" s="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6"/>
      <c r="J67" s="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6"/>
      <c r="J68" s="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6"/>
      <c r="J69" s="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SUM(E64:E69)</f>
        <v>0</v>
      </c>
      <c r="F70" s="46"/>
      <c r="G70" s="51">
        <f>+E70+G59</f>
        <v>0</v>
      </c>
      <c r="H70" s="51">
        <f ca="1">+$H$2-INDIRECT($J$7)+G70</f>
        <v>0</v>
      </c>
      <c r="I70" s="46"/>
      <c r="J70" s="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6"/>
      <c r="J71" s="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49"/>
      <c r="J72" s="28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6"/>
      <c r="J73" s="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45"/>
      <c r="J74" s="26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B6</v>
      </c>
      <c r="B75" s="273"/>
      <c r="C75" s="273"/>
      <c r="D75" s="273"/>
      <c r="E75" s="273"/>
      <c r="F75" s="45"/>
      <c r="G75" s="45"/>
      <c r="H75" s="45"/>
      <c r="I75" s="45"/>
      <c r="J75" s="26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6"/>
      <c r="J76" s="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49"/>
      <c r="J77" s="28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6"/>
      <c r="J78" s="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6"/>
      <c r="J79" s="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257</v>
      </c>
      <c r="B80" s="52" t="s">
        <v>258</v>
      </c>
      <c r="C80" s="52" t="s">
        <v>259</v>
      </c>
      <c r="D80" s="52" t="s">
        <v>260</v>
      </c>
      <c r="E80" s="52" t="s">
        <v>19</v>
      </c>
      <c r="F80" s="46"/>
      <c r="G80" s="46"/>
      <c r="H80" s="46"/>
      <c r="I80" s="46"/>
      <c r="J80" s="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6"/>
      <c r="J81" s="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6"/>
      <c r="J82" s="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6"/>
      <c r="J83" s="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6"/>
      <c r="J84" s="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6"/>
      <c r="J85" s="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6"/>
      <c r="J86" s="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6"/>
      <c r="J87" s="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6"/>
      <c r="J88" s="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6"/>
      <c r="J89" s="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6"/>
      <c r="J90" s="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6"/>
      <c r="J91" s="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6"/>
      <c r="J92" s="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6"/>
      <c r="J93" s="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6"/>
      <c r="J94" s="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6"/>
      <c r="J95" s="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6"/>
      <c r="J96" s="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6"/>
      <c r="J97" s="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6"/>
      <c r="J98" s="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6"/>
      <c r="J99" s="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6"/>
      <c r="J100" s="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6"/>
      <c r="J101" s="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6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6"/>
      <c r="J103" s="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6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6"/>
      <c r="J105" s="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6"/>
      <c r="J106" s="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6"/>
      <c r="J107" s="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6"/>
      <c r="J108" s="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6"/>
      <c r="J109" s="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6"/>
      <c r="J110" s="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6"/>
      <c r="J111" s="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6"/>
      <c r="J112" s="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6"/>
      <c r="J113" s="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6"/>
      <c r="J114" s="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6"/>
      <c r="J115" s="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6"/>
      <c r="J116" s="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6"/>
      <c r="J117" s="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6"/>
      <c r="J118" s="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6"/>
      <c r="J119" s="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6"/>
      <c r="J120" s="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6"/>
      <c r="J121" s="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6"/>
      <c r="J122" s="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6"/>
      <c r="J123" s="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6"/>
      <c r="J124" s="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6"/>
      <c r="J125" s="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6"/>
      <c r="J126" s="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6"/>
      <c r="J127" s="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6"/>
      <c r="J128" s="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6"/>
      <c r="J129" s="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6"/>
      <c r="J130" s="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6"/>
      <c r="J131" s="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6"/>
      <c r="J132" s="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6"/>
      <c r="J133" s="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6"/>
      <c r="J134" s="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6"/>
      <c r="J135" s="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6"/>
      <c r="J136" s="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6"/>
      <c r="J137" s="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6"/>
      <c r="J138" s="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6"/>
      <c r="J139" s="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6"/>
      <c r="J140" s="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6"/>
      <c r="J141" s="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6"/>
      <c r="J142" s="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6"/>
      <c r="J143" s="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6"/>
      <c r="J144" s="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49"/>
      <c r="J145" s="28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6"/>
      <c r="J146" s="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45"/>
      <c r="J147" s="26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B6</v>
      </c>
      <c r="B148" s="273"/>
      <c r="C148" s="273"/>
      <c r="D148" s="273"/>
      <c r="E148" s="273"/>
      <c r="F148" s="45"/>
      <c r="G148" s="45"/>
      <c r="H148" s="45"/>
      <c r="I148" s="45"/>
      <c r="J148" s="26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6"/>
      <c r="J149" s="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49"/>
      <c r="J150" s="28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6"/>
      <c r="J151" s="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6"/>
      <c r="J152" s="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257</v>
      </c>
      <c r="B153" s="52" t="s">
        <v>258</v>
      </c>
      <c r="C153" s="52" t="s">
        <v>259</v>
      </c>
      <c r="D153" s="52" t="s">
        <v>260</v>
      </c>
      <c r="E153" s="52" t="s">
        <v>19</v>
      </c>
      <c r="F153" s="46"/>
      <c r="G153" s="46"/>
      <c r="H153" s="46"/>
      <c r="I153" s="46"/>
      <c r="J153" s="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6"/>
      <c r="J154" s="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6"/>
      <c r="J155" s="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6"/>
      <c r="J156" s="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6"/>
      <c r="J157" s="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6"/>
      <c r="J158" s="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6"/>
      <c r="J159" s="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6"/>
      <c r="J160" s="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6"/>
      <c r="J161" s="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6"/>
      <c r="J162" s="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6"/>
      <c r="J163" s="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6"/>
      <c r="J164" s="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6"/>
      <c r="J165" s="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6"/>
      <c r="J166" s="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6"/>
      <c r="J167" s="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6"/>
      <c r="J168" s="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6"/>
      <c r="J169" s="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6"/>
      <c r="J170" s="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6"/>
      <c r="J171" s="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6"/>
      <c r="J172" s="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6"/>
      <c r="J173" s="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6"/>
      <c r="J174" s="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6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6"/>
      <c r="J176" s="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6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6"/>
      <c r="J178" s="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6"/>
      <c r="J179" s="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6"/>
      <c r="J180" s="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6"/>
      <c r="J181" s="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6"/>
      <c r="J182" s="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6"/>
      <c r="J183" s="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6"/>
      <c r="J184" s="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6"/>
      <c r="J185" s="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6"/>
      <c r="J186" s="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6"/>
      <c r="J187" s="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6"/>
      <c r="J188" s="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6"/>
      <c r="J189" s="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6"/>
      <c r="J190" s="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6"/>
      <c r="J191" s="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6"/>
      <c r="J192" s="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6"/>
      <c r="J193" s="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6"/>
      <c r="J194" s="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6"/>
      <c r="J195" s="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6"/>
      <c r="J196" s="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6"/>
      <c r="J197" s="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6"/>
      <c r="J198" s="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6"/>
      <c r="J199" s="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6"/>
      <c r="J200" s="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6"/>
      <c r="J201" s="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6"/>
      <c r="J202" s="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6"/>
      <c r="J203" s="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6"/>
      <c r="J204" s="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6"/>
      <c r="J205" s="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6"/>
      <c r="J206" s="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6"/>
      <c r="J207" s="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6"/>
      <c r="J208" s="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6"/>
      <c r="J209" s="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6"/>
      <c r="J210" s="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6"/>
      <c r="J211" s="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6"/>
      <c r="J212" s="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6"/>
      <c r="J213" s="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6"/>
      <c r="J214" s="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6"/>
      <c r="J215" s="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6"/>
      <c r="J216" s="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6"/>
      <c r="J217" s="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49"/>
      <c r="J218" s="28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6"/>
      <c r="J219" s="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45"/>
      <c r="J220" s="26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B6</v>
      </c>
      <c r="B221" s="273"/>
      <c r="C221" s="273"/>
      <c r="D221" s="273"/>
      <c r="E221" s="273"/>
      <c r="F221" s="45"/>
      <c r="G221" s="45"/>
      <c r="H221" s="45"/>
      <c r="I221" s="45"/>
      <c r="J221" s="26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6"/>
      <c r="J222" s="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49"/>
      <c r="J223" s="28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6"/>
      <c r="J224" s="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6"/>
      <c r="J225" s="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257</v>
      </c>
      <c r="B226" s="52" t="s">
        <v>258</v>
      </c>
      <c r="C226" s="52" t="s">
        <v>259</v>
      </c>
      <c r="D226" s="52" t="s">
        <v>260</v>
      </c>
      <c r="E226" s="52" t="s">
        <v>19</v>
      </c>
      <c r="F226" s="46"/>
      <c r="G226" s="46"/>
      <c r="H226" s="46"/>
      <c r="I226" s="46"/>
      <c r="J226" s="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6"/>
      <c r="J227" s="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6"/>
      <c r="J228" s="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6"/>
      <c r="J229" s="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6"/>
      <c r="J230" s="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6"/>
      <c r="J231" s="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6"/>
      <c r="J232" s="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6"/>
      <c r="J233" s="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6"/>
      <c r="J234" s="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6"/>
      <c r="J235" s="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6"/>
      <c r="J236" s="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6"/>
      <c r="J237" s="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6"/>
      <c r="J238" s="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6"/>
      <c r="J239" s="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6"/>
      <c r="J240" s="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6"/>
      <c r="J241" s="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6"/>
      <c r="J242" s="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6"/>
      <c r="J243" s="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6"/>
      <c r="J244" s="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6"/>
      <c r="J245" s="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6"/>
      <c r="J246" s="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6"/>
      <c r="J247" s="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6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6"/>
      <c r="J249" s="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6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6"/>
      <c r="J251" s="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6"/>
      <c r="J252" s="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6"/>
      <c r="J253" s="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6"/>
      <c r="J254" s="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6"/>
      <c r="J255" s="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6"/>
      <c r="J256" s="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6"/>
      <c r="J257" s="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6"/>
      <c r="J258" s="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6"/>
      <c r="J259" s="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6"/>
      <c r="J260" s="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6"/>
      <c r="J261" s="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6"/>
      <c r="J262" s="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6"/>
      <c r="J263" s="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6"/>
      <c r="J264" s="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6"/>
      <c r="J265" s="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6"/>
      <c r="J266" s="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6"/>
      <c r="J267" s="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6"/>
      <c r="J268" s="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6"/>
      <c r="J269" s="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6"/>
      <c r="J270" s="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6"/>
      <c r="J271" s="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6"/>
      <c r="J272" s="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6"/>
      <c r="J273" s="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6"/>
      <c r="J274" s="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6"/>
      <c r="J275" s="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6"/>
      <c r="J276" s="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6"/>
      <c r="J277" s="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6"/>
      <c r="J278" s="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6"/>
      <c r="J279" s="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6"/>
      <c r="J280" s="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6"/>
      <c r="J281" s="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6"/>
      <c r="J282" s="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6"/>
      <c r="J283" s="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6"/>
      <c r="J284" s="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6"/>
      <c r="J285" s="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6"/>
      <c r="J286" s="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6"/>
      <c r="J287" s="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6"/>
      <c r="J288" s="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6"/>
      <c r="J289" s="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6"/>
      <c r="J290" s="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49"/>
      <c r="J291" s="28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6"/>
      <c r="J292" s="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45"/>
      <c r="J293" s="26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B6</v>
      </c>
      <c r="B294" s="273"/>
      <c r="C294" s="273"/>
      <c r="D294" s="273"/>
      <c r="E294" s="273"/>
      <c r="F294" s="45"/>
      <c r="G294" s="45"/>
      <c r="H294" s="45"/>
      <c r="I294" s="45"/>
      <c r="J294" s="26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6"/>
      <c r="J295" s="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49"/>
      <c r="J296" s="28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6"/>
      <c r="J297" s="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6"/>
      <c r="J298" s="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257</v>
      </c>
      <c r="B299" s="52" t="s">
        <v>258</v>
      </c>
      <c r="C299" s="52" t="s">
        <v>259</v>
      </c>
      <c r="D299" s="52" t="s">
        <v>260</v>
      </c>
      <c r="E299" s="52" t="s">
        <v>19</v>
      </c>
      <c r="F299" s="46"/>
      <c r="G299" s="46"/>
      <c r="H299" s="46"/>
      <c r="I299" s="46"/>
      <c r="J299" s="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6"/>
      <c r="J300" s="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6"/>
      <c r="J301" s="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6"/>
      <c r="J302" s="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6"/>
      <c r="J303" s="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6"/>
      <c r="J304" s="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6"/>
      <c r="J305" s="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6"/>
      <c r="J306" s="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6"/>
      <c r="J307" s="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6"/>
      <c r="J308" s="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6"/>
      <c r="J309" s="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6"/>
      <c r="J310" s="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6"/>
      <c r="J311" s="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6"/>
      <c r="J312" s="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6"/>
      <c r="J313" s="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6"/>
      <c r="J314" s="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6"/>
      <c r="J315" s="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6"/>
      <c r="J316" s="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6"/>
      <c r="J317" s="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6"/>
      <c r="J318" s="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6"/>
      <c r="J319" s="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6"/>
      <c r="J320" s="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6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6"/>
      <c r="J322" s="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6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6"/>
      <c r="J324" s="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6"/>
      <c r="J325" s="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6"/>
      <c r="J326" s="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6"/>
      <c r="J327" s="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6"/>
      <c r="J328" s="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6"/>
      <c r="J329" s="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6"/>
      <c r="J330" s="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6"/>
      <c r="J331" s="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6"/>
      <c r="J332" s="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6"/>
      <c r="J333" s="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6"/>
      <c r="J334" s="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6"/>
      <c r="J335" s="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6"/>
      <c r="J336" s="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6"/>
      <c r="J337" s="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6"/>
      <c r="J338" s="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6"/>
      <c r="J339" s="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6"/>
      <c r="J340" s="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6"/>
      <c r="J341" s="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49"/>
      <c r="J342" s="28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6"/>
      <c r="J343" s="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45"/>
      <c r="J344" s="26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B6</v>
      </c>
      <c r="B345" s="273"/>
      <c r="C345" s="273"/>
      <c r="D345" s="273"/>
      <c r="E345" s="273"/>
      <c r="F345" s="45"/>
      <c r="G345" s="45"/>
      <c r="H345" s="45"/>
      <c r="I345" s="45"/>
      <c r="J345" s="26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6"/>
      <c r="J346" s="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49"/>
      <c r="J347" s="28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6"/>
      <c r="J348" s="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6"/>
      <c r="J349" s="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257</v>
      </c>
      <c r="B350" s="52" t="s">
        <v>258</v>
      </c>
      <c r="C350" s="52" t="s">
        <v>259</v>
      </c>
      <c r="D350" s="52" t="s">
        <v>260</v>
      </c>
      <c r="E350" s="52" t="s">
        <v>19</v>
      </c>
      <c r="F350" s="46"/>
      <c r="G350" s="46"/>
      <c r="H350" s="46"/>
      <c r="I350" s="46"/>
      <c r="J350" s="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6"/>
      <c r="J351" s="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6"/>
      <c r="J352" s="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6"/>
      <c r="J353" s="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6"/>
      <c r="J354" s="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6"/>
      <c r="J355" s="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6"/>
      <c r="J356" s="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6"/>
      <c r="J357" s="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6"/>
      <c r="J358" s="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6"/>
      <c r="J359" s="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6"/>
      <c r="J360" s="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6"/>
      <c r="J361" s="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6"/>
      <c r="J362" s="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6"/>
      <c r="J363" s="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6"/>
      <c r="J364" s="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6"/>
      <c r="J365" s="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6"/>
      <c r="J366" s="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6"/>
      <c r="J367" s="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6"/>
      <c r="J368" s="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6"/>
      <c r="J369" s="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6"/>
      <c r="J370" s="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6"/>
      <c r="J371" s="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6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6"/>
      <c r="J373" s="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6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6"/>
      <c r="J375" s="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6"/>
      <c r="J376" s="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6"/>
      <c r="J377" s="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6"/>
      <c r="J378" s="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6"/>
      <c r="J379" s="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6"/>
      <c r="J380" s="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6"/>
      <c r="J381" s="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6"/>
      <c r="J382" s="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6"/>
      <c r="J383" s="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6"/>
      <c r="J384" s="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6"/>
      <c r="J385" s="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6"/>
      <c r="J386" s="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6"/>
      <c r="J387" s="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6"/>
      <c r="J388" s="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6"/>
      <c r="J389" s="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6"/>
      <c r="J390" s="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6"/>
      <c r="J391" s="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6"/>
      <c r="J392" s="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49"/>
      <c r="J393" s="28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6"/>
      <c r="J394" s="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5qJW2T99wj8Y4SIrSBm7sXyfYF3z7wVk8AFpBS0kZyT+LZv5uveIn50oEZgjGMHKJUOJ/x7EcAvQSTE4zFGqJw==" saltValue="IxkciSyQugOKGcQEC+FBww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132" priority="7" stopIfTrue="1" operator="notEqual">
      <formula>#REF!</formula>
    </cfRule>
  </conditionalFormatting>
  <conditionalFormatting sqref="E143">
    <cfRule type="cellIs" dxfId="131" priority="6" stopIfTrue="1" operator="notEqual">
      <formula>#REF!</formula>
    </cfRule>
  </conditionalFormatting>
  <conditionalFormatting sqref="E216">
    <cfRule type="cellIs" dxfId="130" priority="5" stopIfTrue="1" operator="notEqual">
      <formula>#REF!</formula>
    </cfRule>
  </conditionalFormatting>
  <conditionalFormatting sqref="E289">
    <cfRule type="cellIs" dxfId="129" priority="4" stopIfTrue="1" operator="notEqual">
      <formula>#REF!</formula>
    </cfRule>
  </conditionalFormatting>
  <conditionalFormatting sqref="E136:E142">
    <cfRule type="cellIs" dxfId="128" priority="3" stopIfTrue="1" operator="notEqual">
      <formula>#REF!</formula>
    </cfRule>
  </conditionalFormatting>
  <conditionalFormatting sqref="E209:E215">
    <cfRule type="cellIs" dxfId="127" priority="2" stopIfTrue="1" operator="notEqual">
      <formula>#REF!</formula>
    </cfRule>
  </conditionalFormatting>
  <conditionalFormatting sqref="E282:E288">
    <cfRule type="cellIs" dxfId="126" priority="1" stopIfTrue="1" operator="notEqual">
      <formula>#REF!</formula>
    </cfRule>
  </conditionalFormatting>
  <dataValidations count="3"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D29EDE01-D381-4A5E-B64B-17F4434D8F25}">
      <formula1>0</formula1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7C96EEFF-8A30-4FD0-8820-05046F0EF454}">
      <formula1>0</formula1>
    </dataValidation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C6CCF92B-3B79-4C3A-9EFF-9AF1393A24F1}">
      <formula1>0</formula1>
      <formula2>1</formula2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F1B5ECB-4DCF-41F8-82C3-B087276B8991}">
          <x14:formula1>
            <xm:f>BD!$H$1:$H$21</xm:f>
          </x14:formula1>
          <xm:sqref>J4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3B147-918B-41CB-A1F5-D1F2C1524A60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2" customWidth="1"/>
    <col min="17" max="17" width="18" style="172" customWidth="1"/>
    <col min="18" max="22" width="15" style="172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1"/>
      <c r="Q1" s="171"/>
      <c r="R1" s="171"/>
      <c r="S1" s="171"/>
      <c r="T1" s="171"/>
      <c r="U1" s="171"/>
      <c r="V1" s="174"/>
    </row>
    <row r="2" spans="1:23" ht="36.75" x14ac:dyDescent="0.2">
      <c r="A2" s="22"/>
      <c r="G2" s="274" t="str">
        <f ca="1">IFERROR(INDIRECT(Q8),"Falta selección de nº beneficiario")</f>
        <v>Escribir denominación B7</v>
      </c>
      <c r="H2" s="274"/>
      <c r="I2" s="274"/>
      <c r="J2" s="274"/>
      <c r="K2" s="274"/>
      <c r="L2" s="274"/>
      <c r="Q2" s="172">
        <v>7</v>
      </c>
    </row>
    <row r="3" spans="1:23" x14ac:dyDescent="0.2">
      <c r="A3" s="22"/>
      <c r="P3" s="116"/>
      <c r="Q3" s="116" t="str">
        <f>IF(OR(Q2="p",Q2="e"),"B"&amp;Q2&amp;"_detalle!A1","B"&amp;Q2&amp;"_detalle!A1")</f>
        <v>B7_detalle!A1</v>
      </c>
      <c r="R3" s="116"/>
      <c r="S3" s="116"/>
      <c r="T3" s="116"/>
      <c r="U3" s="116"/>
      <c r="V3" s="116"/>
      <c r="W3" s="127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C:\ECO\001_COOPERA\01_CoFFEE\05_candidaturas\01_FdC_FF\FF\[02_FF_15_beneficiarios_220929_limpio.xlsx]B7_detalle</v>
      </c>
      <c r="R4" s="128"/>
      <c r="S4" s="128"/>
      <c r="T4" s="128"/>
      <c r="U4" s="128"/>
      <c r="V4" s="128"/>
      <c r="W4" s="173"/>
    </row>
    <row r="5" spans="1:23" x14ac:dyDescent="0.2">
      <c r="A5" s="22"/>
      <c r="P5" s="117" t="s">
        <v>295</v>
      </c>
      <c r="Q5" s="117">
        <f ca="1">LEN(Q4)</f>
        <v>111</v>
      </c>
      <c r="R5" s="116"/>
      <c r="S5" s="116"/>
      <c r="T5" s="116"/>
      <c r="U5" s="116"/>
      <c r="V5" s="116"/>
      <c r="W5" s="127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101</v>
      </c>
      <c r="R6" s="116"/>
      <c r="S6" s="116"/>
      <c r="T6" s="116"/>
      <c r="U6" s="114"/>
      <c r="V6" s="116"/>
      <c r="W6" s="127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B7_detalle</v>
      </c>
      <c r="R7" s="116"/>
      <c r="S7" s="116"/>
      <c r="T7" s="116"/>
      <c r="U7" s="114"/>
      <c r="V7" s="116"/>
      <c r="W7" s="127"/>
    </row>
    <row r="8" spans="1:23" s="93" customFormat="1" ht="20.100000000000001" customHeight="1" x14ac:dyDescent="0.25">
      <c r="A8" s="165" t="s">
        <v>277</v>
      </c>
      <c r="B8" s="165" t="str">
        <f>'1.INTRO'!A29</f>
        <v>A1</v>
      </c>
      <c r="C8" s="165" t="str">
        <f>'1.INTRO'!A30</f>
        <v>A2</v>
      </c>
      <c r="D8" s="165" t="str">
        <f>'1.INTRO'!A31</f>
        <v>A3</v>
      </c>
      <c r="E8" s="165" t="str">
        <f>'1.INTRO'!A32</f>
        <v>A4</v>
      </c>
      <c r="F8" s="165" t="str">
        <f>'1.INTRO'!A33</f>
        <v>A5</v>
      </c>
      <c r="G8" s="165" t="str">
        <f>'1.INTRO'!A34</f>
        <v>A6</v>
      </c>
      <c r="H8" s="165" t="s">
        <v>1</v>
      </c>
      <c r="I8" s="165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'1.INTRO'!C12</v>
      </c>
      <c r="R8" s="129"/>
      <c r="S8" s="116"/>
      <c r="T8" s="116"/>
      <c r="U8" s="115"/>
      <c r="V8" s="118"/>
      <c r="W8" s="164"/>
    </row>
    <row r="9" spans="1:23" s="96" customFormat="1" ht="20.100000000000001" customHeight="1" x14ac:dyDescent="0.25">
      <c r="A9" s="100" t="str">
        <f>BD!D2&amp;". "&amp;BD!E2</f>
        <v>1. Personal</v>
      </c>
      <c r="B9" s="101">
        <f ca="1">INDIRECT(Q11)</f>
        <v>0</v>
      </c>
      <c r="C9" s="101">
        <f t="shared" ref="B9:G14" ca="1" si="0">INDIRECT(R11)</f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64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27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B7_detalle!E25</v>
      </c>
      <c r="R11" s="116" t="str">
        <f ca="1">+Q23</f>
        <v>B7_detalle!E98</v>
      </c>
      <c r="S11" s="116" t="str">
        <f ca="1">+Q29</f>
        <v>B7_detalle!E171</v>
      </c>
      <c r="T11" s="116" t="str">
        <f ca="1">+Q35</f>
        <v>B7_detalle!E244</v>
      </c>
      <c r="U11" s="116" t="str">
        <f ca="1">+Q41</f>
        <v>B7_detalle!E317</v>
      </c>
      <c r="V11" s="116" t="str">
        <f ca="1">+Q45</f>
        <v>B7_detalle!E368</v>
      </c>
      <c r="W11" s="164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B7_detalle!E28</v>
      </c>
      <c r="R12" s="116" t="str">
        <f t="shared" ref="R12:R16" ca="1" si="6">+Q24</f>
        <v>B7_detalle!E101</v>
      </c>
      <c r="S12" s="116" t="str">
        <f t="shared" ref="S12:S16" ca="1" si="7">+Q30</f>
        <v>B7_detalle!E174</v>
      </c>
      <c r="T12" s="116" t="str">
        <f t="shared" ref="T12:T16" ca="1" si="8">+Q36</f>
        <v>B7_detalle!E247</v>
      </c>
      <c r="U12" s="116" t="str">
        <f t="shared" ref="U12:U14" ca="1" si="9">+Q42</f>
        <v>B7_detalle!E320</v>
      </c>
      <c r="V12" s="116" t="str">
        <f ca="1">+Q46</f>
        <v>B7_detalle!E371</v>
      </c>
      <c r="W12" s="164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B7_detalle!E31</v>
      </c>
      <c r="R13" s="116" t="str">
        <f t="shared" ca="1" si="6"/>
        <v>B7_detalle!E104</v>
      </c>
      <c r="S13" s="116" t="str">
        <f t="shared" ca="1" si="7"/>
        <v>B7_detalle!E177</v>
      </c>
      <c r="T13" s="116" t="str">
        <f t="shared" ca="1" si="8"/>
        <v>B7_detalle!E250</v>
      </c>
      <c r="U13" s="116" t="str">
        <f t="shared" ca="1" si="9"/>
        <v>B7_detalle!E323</v>
      </c>
      <c r="V13" s="116" t="str">
        <f ca="1">+Q47</f>
        <v>B7_detalle!E374</v>
      </c>
      <c r="W13" s="164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B7_detalle!E48</v>
      </c>
      <c r="R14" s="116" t="str">
        <f t="shared" ca="1" si="6"/>
        <v>B7_detalle!E121</v>
      </c>
      <c r="S14" s="116" t="str">
        <f t="shared" ca="1" si="7"/>
        <v>B7_detalle!E194</v>
      </c>
      <c r="T14" s="116" t="str">
        <f t="shared" ca="1" si="8"/>
        <v>B7_detalle!E267</v>
      </c>
      <c r="U14" s="116" t="str">
        <f t="shared" ca="1" si="9"/>
        <v>B7_detalle!E340</v>
      </c>
      <c r="V14" s="116" t="str">
        <f ca="1">+Q48</f>
        <v>B7_detalle!E391</v>
      </c>
      <c r="W14" s="164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B7_detalle!E59</v>
      </c>
      <c r="R15" s="116" t="str">
        <f t="shared" ca="1" si="6"/>
        <v>B7_detalle!E132</v>
      </c>
      <c r="S15" s="116" t="str">
        <f t="shared" ca="1" si="7"/>
        <v>B7_detalle!E205</v>
      </c>
      <c r="T15" s="116" t="str">
        <f t="shared" ca="1" si="8"/>
        <v>B7_detalle!E278</v>
      </c>
      <c r="U15" s="116"/>
      <c r="V15" s="116"/>
      <c r="W15" s="164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B7_detalle!E70</v>
      </c>
      <c r="R16" s="116" t="str">
        <f t="shared" ca="1" si="6"/>
        <v>B7_detalle!E143</v>
      </c>
      <c r="S16" s="116" t="str">
        <f t="shared" ca="1" si="7"/>
        <v>B7_detalle!E216</v>
      </c>
      <c r="T16" s="116" t="str">
        <f t="shared" ca="1" si="8"/>
        <v>B7_detalle!E289</v>
      </c>
      <c r="U16" s="116"/>
      <c r="V16" s="116"/>
      <c r="W16" s="164"/>
    </row>
    <row r="17" spans="1:23" s="93" customFormat="1" ht="20.100000000000001" customHeight="1" x14ac:dyDescent="0.25">
      <c r="P17" s="120">
        <v>25</v>
      </c>
      <c r="Q17" s="116" t="str">
        <f ca="1">+$Q$7&amp;"!E"&amp;P17</f>
        <v>B7_detalle!E25</v>
      </c>
      <c r="R17" s="115"/>
      <c r="S17" s="115"/>
      <c r="T17" s="115"/>
      <c r="U17" s="115"/>
      <c r="V17" s="118"/>
      <c r="W17" s="164"/>
    </row>
    <row r="18" spans="1:23" s="93" customFormat="1" ht="20.100000000000001" customHeight="1" x14ac:dyDescent="0.25">
      <c r="A18" s="165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ref="Q18:Q48" ca="1" si="12">+$Q$7&amp;"!E"&amp;P18</f>
        <v>B7_detalle!E28</v>
      </c>
      <c r="R18" s="118"/>
      <c r="S18" s="118"/>
      <c r="T18" s="118"/>
      <c r="U18" s="118"/>
      <c r="V18" s="118"/>
      <c r="W18" s="164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B7_detalle!E31</v>
      </c>
      <c r="R19" s="118"/>
      <c r="S19" s="118"/>
      <c r="T19" s="118"/>
      <c r="U19" s="118"/>
      <c r="V19" s="118"/>
      <c r="W19" s="164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B7_detalle!E48</v>
      </c>
      <c r="R20" s="118"/>
      <c r="S20" s="118"/>
      <c r="T20" s="118"/>
      <c r="U20" s="118"/>
      <c r="V20" s="118"/>
      <c r="W20" s="164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B7_detalle!E59</v>
      </c>
      <c r="R21" s="118"/>
      <c r="S21" s="118"/>
      <c r="T21" s="118"/>
      <c r="U21" s="118"/>
      <c r="V21" s="118"/>
      <c r="W21" s="164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B7_detalle!E70</v>
      </c>
      <c r="R22" s="118"/>
      <c r="S22" s="118"/>
      <c r="T22" s="118"/>
      <c r="U22" s="118"/>
      <c r="V22" s="118"/>
      <c r="W22" s="164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B7_detalle!E98</v>
      </c>
      <c r="R23" s="118"/>
      <c r="S23" s="118"/>
      <c r="T23" s="118"/>
      <c r="U23" s="118"/>
      <c r="V23" s="118"/>
      <c r="W23" s="164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B7_detalle!E101</v>
      </c>
      <c r="R24" s="118"/>
      <c r="S24" s="118"/>
      <c r="T24" s="118"/>
      <c r="U24" s="118"/>
      <c r="V24" s="118"/>
      <c r="W24" s="164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B7_detalle!E104</v>
      </c>
      <c r="R25" s="118"/>
      <c r="S25" s="118"/>
      <c r="T25" s="118"/>
      <c r="U25" s="118"/>
      <c r="V25" s="118"/>
      <c r="W25" s="164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B7_detalle!E121</v>
      </c>
      <c r="R26" s="118"/>
      <c r="S26" s="118"/>
      <c r="T26" s="118"/>
      <c r="U26" s="118"/>
      <c r="V26" s="118"/>
      <c r="W26" s="164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B7_detalle!E132</v>
      </c>
      <c r="R27" s="116"/>
      <c r="S27" s="116"/>
      <c r="T27" s="116"/>
      <c r="U27" s="116"/>
      <c r="V27" s="116"/>
      <c r="W27" s="127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B7_detalle!E143</v>
      </c>
      <c r="R28" s="114"/>
      <c r="S28" s="116"/>
      <c r="T28" s="116"/>
      <c r="U28" s="116"/>
      <c r="V28" s="116"/>
      <c r="W28" s="127"/>
    </row>
    <row r="29" spans="1:23" s="93" customFormat="1" ht="20.100000000000001" customHeight="1" x14ac:dyDescent="0.25">
      <c r="A29" s="99"/>
      <c r="B29" s="165">
        <f>+'1.INTRO'!A37</f>
        <v>0</v>
      </c>
      <c r="C29" s="165">
        <f>+'1.INTRO'!A38</f>
        <v>0</v>
      </c>
      <c r="D29" s="165">
        <f>+'1.INTRO'!A39</f>
        <v>0</v>
      </c>
      <c r="E29" s="165">
        <f>+'1.INTRO'!A40</f>
        <v>0</v>
      </c>
      <c r="F29" s="165">
        <f>+'1.INTRO'!A41</f>
        <v>0</v>
      </c>
      <c r="G29" s="165">
        <f>+'1.INTRO'!A42</f>
        <v>0</v>
      </c>
      <c r="H29" s="165">
        <f>+'1.INTRO'!A43</f>
        <v>0</v>
      </c>
      <c r="I29" s="165">
        <f>+'1.INTRO'!A44</f>
        <v>0</v>
      </c>
      <c r="J29" s="165">
        <f>+'1.INTRO'!A45</f>
        <v>0</v>
      </c>
      <c r="K29" s="165">
        <f>+'1.INTRO'!A46</f>
        <v>0</v>
      </c>
      <c r="L29" s="165">
        <f>+'1.INTRO'!A47</f>
        <v>0</v>
      </c>
      <c r="M29" s="97"/>
      <c r="P29" s="118">
        <f>+P23+73</f>
        <v>171</v>
      </c>
      <c r="Q29" s="116" t="str">
        <f t="shared" ca="1" si="12"/>
        <v>B7_detalle!E171</v>
      </c>
      <c r="R29" s="118"/>
      <c r="S29" s="118"/>
      <c r="T29" s="118"/>
      <c r="U29" s="118"/>
      <c r="V29" s="118"/>
      <c r="W29" s="164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B7_detalle!E174</v>
      </c>
      <c r="R30" s="118"/>
      <c r="S30" s="118"/>
      <c r="T30" s="118"/>
      <c r="U30" s="118"/>
      <c r="V30" s="118"/>
      <c r="W30" s="164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B7_detalle!E177</v>
      </c>
      <c r="R31" s="118"/>
      <c r="S31" s="118"/>
      <c r="T31" s="118"/>
      <c r="U31" s="118"/>
      <c r="V31" s="118"/>
      <c r="W31" s="164"/>
    </row>
    <row r="32" spans="1:23" s="93" customFormat="1" ht="20.100000000000001" customHeight="1" x14ac:dyDescent="0.25">
      <c r="A32" s="99"/>
      <c r="B32" s="165">
        <f>+'1.INTRO'!A48</f>
        <v>0</v>
      </c>
      <c r="C32" s="165">
        <f>+'1.INTRO'!A49</f>
        <v>0</v>
      </c>
      <c r="D32" s="165">
        <f>+'1.INTRO'!A50</f>
        <v>0</v>
      </c>
      <c r="E32" s="165">
        <f>+'1.INTRO'!A51</f>
        <v>0</v>
      </c>
      <c r="F32" s="165">
        <f>+'1.INTRO'!A52</f>
        <v>0</v>
      </c>
      <c r="G32" s="165">
        <f>+'1.INTRO'!A53</f>
        <v>0</v>
      </c>
      <c r="H32" s="165">
        <f>+'1.INTRO'!A54</f>
        <v>0</v>
      </c>
      <c r="I32" s="165">
        <f>+'1.INTRO'!A55</f>
        <v>0</v>
      </c>
      <c r="J32" s="165">
        <f>+'1.INTRO'!A56</f>
        <v>0</v>
      </c>
      <c r="K32" s="165">
        <f>+'1.INTRO'!A50</f>
        <v>0</v>
      </c>
      <c r="L32" s="165">
        <f>+'1.INTRO'!A51</f>
        <v>0</v>
      </c>
      <c r="P32" s="118">
        <f t="shared" si="19"/>
        <v>194</v>
      </c>
      <c r="Q32" s="116" t="str">
        <f t="shared" ca="1" si="12"/>
        <v>B7_detalle!E194</v>
      </c>
      <c r="R32" s="118"/>
      <c r="S32" s="118"/>
      <c r="T32" s="118"/>
      <c r="U32" s="118"/>
      <c r="V32" s="118"/>
      <c r="W32" s="164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B7_detalle!E205</v>
      </c>
      <c r="R33" s="118"/>
      <c r="S33" s="118"/>
      <c r="T33" s="118"/>
      <c r="U33" s="118"/>
      <c r="V33" s="118"/>
      <c r="W33" s="164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B7_detalle!E216</v>
      </c>
      <c r="R34" s="118"/>
      <c r="S34" s="118"/>
      <c r="T34" s="118"/>
      <c r="U34" s="118"/>
      <c r="V34" s="118"/>
      <c r="W34" s="164"/>
    </row>
    <row r="35" spans="1:23" s="93" customFormat="1" ht="20.100000000000001" customHeight="1" x14ac:dyDescent="0.25">
      <c r="A35" s="99"/>
      <c r="B35" s="165">
        <f>+'1.INTRO'!A52</f>
        <v>0</v>
      </c>
      <c r="C35" s="165">
        <f>+'1.INTRO'!A53</f>
        <v>0</v>
      </c>
      <c r="D35" s="165">
        <f>+'1.INTRO'!A54</f>
        <v>0</v>
      </c>
      <c r="E35" s="165">
        <f>+'1.INTRO'!A55</f>
        <v>0</v>
      </c>
      <c r="F35" s="165">
        <f>+'1.INTRO'!A56</f>
        <v>0</v>
      </c>
      <c r="G35" s="165">
        <f>+'1.INTRO'!A57</f>
        <v>0</v>
      </c>
      <c r="H35" s="165">
        <f>+'1.INTRO'!A58</f>
        <v>0</v>
      </c>
      <c r="I35" s="165">
        <f>+'1.INTRO'!A59</f>
        <v>0</v>
      </c>
      <c r="J35" s="165">
        <f>+'1.INTRO'!A60</f>
        <v>0</v>
      </c>
      <c r="K35" s="165">
        <f>+'1.INTRO'!A61</f>
        <v>0</v>
      </c>
      <c r="L35" s="165">
        <f>+'1.INTRO'!A62</f>
        <v>0</v>
      </c>
      <c r="P35" s="118">
        <f t="shared" si="19"/>
        <v>244</v>
      </c>
      <c r="Q35" s="116" t="str">
        <f t="shared" ca="1" si="12"/>
        <v>B7_detalle!E244</v>
      </c>
      <c r="R35" s="118"/>
      <c r="S35" s="118"/>
      <c r="T35" s="118"/>
      <c r="U35" s="118"/>
      <c r="V35" s="118"/>
      <c r="W35" s="164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B7_detalle!E247</v>
      </c>
      <c r="R36" s="118"/>
      <c r="S36" s="118"/>
      <c r="T36" s="118"/>
      <c r="U36" s="118"/>
      <c r="V36" s="118"/>
      <c r="W36" s="164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B7_detalle!E250</v>
      </c>
      <c r="R37" s="118"/>
      <c r="S37" s="118"/>
      <c r="T37" s="118"/>
      <c r="U37" s="118"/>
      <c r="V37" s="118"/>
      <c r="W37" s="164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B7_detalle!E267</v>
      </c>
      <c r="R38" s="118"/>
      <c r="S38" s="118"/>
      <c r="T38" s="118"/>
      <c r="U38" s="118"/>
      <c r="V38" s="118"/>
      <c r="W38" s="164"/>
    </row>
    <row r="39" spans="1:23" ht="18" x14ac:dyDescent="0.25">
      <c r="J39" s="24"/>
      <c r="P39" s="118">
        <f t="shared" si="19"/>
        <v>278</v>
      </c>
      <c r="Q39" s="116" t="str">
        <f t="shared" ca="1" si="12"/>
        <v>B7_detalle!E278</v>
      </c>
      <c r="R39" s="116"/>
      <c r="S39" s="116"/>
      <c r="T39" s="116"/>
      <c r="U39" s="116"/>
      <c r="V39" s="116"/>
      <c r="W39" s="127"/>
    </row>
    <row r="40" spans="1:23" ht="18" x14ac:dyDescent="0.25">
      <c r="J40" s="24"/>
      <c r="P40" s="118">
        <f t="shared" si="19"/>
        <v>289</v>
      </c>
      <c r="Q40" s="116" t="str">
        <f t="shared" ca="1" si="12"/>
        <v>B7_detalle!E289</v>
      </c>
      <c r="R40" s="116"/>
      <c r="S40" s="116"/>
      <c r="T40" s="116"/>
      <c r="U40" s="116"/>
      <c r="V40" s="116"/>
      <c r="W40" s="127"/>
    </row>
    <row r="41" spans="1:23" ht="18" x14ac:dyDescent="0.25">
      <c r="J41" s="24"/>
      <c r="P41" s="118">
        <f t="shared" si="19"/>
        <v>317</v>
      </c>
      <c r="Q41" s="116" t="str">
        <f t="shared" ca="1" si="12"/>
        <v>B7_detalle!E317</v>
      </c>
      <c r="R41" s="116"/>
      <c r="S41" s="116"/>
      <c r="T41" s="116"/>
      <c r="U41" s="116"/>
      <c r="V41" s="116"/>
      <c r="W41" s="127"/>
    </row>
    <row r="42" spans="1:23" ht="18" x14ac:dyDescent="0.25">
      <c r="J42" s="24"/>
      <c r="P42" s="118">
        <f t="shared" si="19"/>
        <v>320</v>
      </c>
      <c r="Q42" s="116" t="str">
        <f t="shared" ca="1" si="12"/>
        <v>B7_detalle!E320</v>
      </c>
      <c r="R42" s="116"/>
      <c r="S42" s="116"/>
      <c r="T42" s="116"/>
      <c r="U42" s="116"/>
      <c r="V42" s="116"/>
      <c r="W42" s="127"/>
    </row>
    <row r="43" spans="1:23" ht="18" x14ac:dyDescent="0.25">
      <c r="J43" s="24"/>
      <c r="P43" s="118">
        <f t="shared" si="19"/>
        <v>323</v>
      </c>
      <c r="Q43" s="116" t="str">
        <f t="shared" ca="1" si="12"/>
        <v>B7_detalle!E323</v>
      </c>
      <c r="R43" s="116"/>
      <c r="S43" s="116"/>
      <c r="T43" s="116"/>
      <c r="U43" s="116"/>
      <c r="V43" s="116"/>
      <c r="W43" s="127"/>
    </row>
    <row r="44" spans="1:23" ht="18" x14ac:dyDescent="0.25">
      <c r="J44" s="24"/>
      <c r="P44" s="118">
        <f t="shared" si="19"/>
        <v>340</v>
      </c>
      <c r="Q44" s="116" t="str">
        <f t="shared" ca="1" si="12"/>
        <v>B7_detalle!E340</v>
      </c>
      <c r="R44" s="116"/>
      <c r="S44" s="116"/>
      <c r="T44" s="116"/>
      <c r="U44" s="116"/>
      <c r="V44" s="116"/>
      <c r="W44" s="127"/>
    </row>
    <row r="45" spans="1:23" ht="18" x14ac:dyDescent="0.25">
      <c r="J45" s="24"/>
      <c r="P45" s="118">
        <v>368</v>
      </c>
      <c r="Q45" s="116" t="str">
        <f t="shared" ca="1" si="12"/>
        <v>B7_detalle!E368</v>
      </c>
      <c r="R45" s="116"/>
      <c r="S45" s="116"/>
      <c r="T45" s="116"/>
      <c r="U45" s="116"/>
      <c r="V45" s="116"/>
      <c r="W45" s="127"/>
    </row>
    <row r="46" spans="1:23" ht="18" x14ac:dyDescent="0.25">
      <c r="J46" s="24"/>
      <c r="P46" s="118">
        <v>371</v>
      </c>
      <c r="Q46" s="116" t="str">
        <f t="shared" ca="1" si="12"/>
        <v>B7_detalle!E371</v>
      </c>
      <c r="R46" s="116"/>
      <c r="S46" s="116"/>
      <c r="T46" s="116"/>
      <c r="U46" s="116"/>
      <c r="V46" s="116"/>
      <c r="W46" s="127"/>
    </row>
    <row r="47" spans="1:23" ht="18" x14ac:dyDescent="0.25">
      <c r="J47" s="24"/>
      <c r="P47" s="118">
        <v>374</v>
      </c>
      <c r="Q47" s="116" t="str">
        <f t="shared" ca="1" si="12"/>
        <v>B7_detalle!E374</v>
      </c>
      <c r="R47" s="116"/>
      <c r="S47" s="116"/>
      <c r="T47" s="116"/>
      <c r="U47" s="116"/>
      <c r="V47" s="116"/>
      <c r="W47" s="127"/>
    </row>
    <row r="48" spans="1:23" ht="18" x14ac:dyDescent="0.25">
      <c r="J48" s="24"/>
      <c r="P48" s="118">
        <v>391</v>
      </c>
      <c r="Q48" s="116" t="str">
        <f t="shared" ca="1" si="12"/>
        <v>B7_detalle!E391</v>
      </c>
      <c r="R48" s="116"/>
      <c r="S48" s="116"/>
      <c r="T48" s="116"/>
      <c r="U48" s="116"/>
      <c r="V48" s="116"/>
      <c r="W48" s="127"/>
    </row>
    <row r="49" spans="10:23" ht="18" x14ac:dyDescent="0.25">
      <c r="J49" s="24"/>
      <c r="P49" s="118"/>
      <c r="Q49" s="116"/>
      <c r="R49" s="116"/>
      <c r="S49" s="116"/>
      <c r="T49" s="116"/>
      <c r="U49" s="116"/>
      <c r="V49" s="116"/>
      <c r="W49" s="127"/>
    </row>
    <row r="50" spans="10:23" ht="18" x14ac:dyDescent="0.25">
      <c r="J50" s="24"/>
      <c r="P50" s="118"/>
      <c r="Q50" s="116"/>
      <c r="R50" s="116"/>
      <c r="S50" s="116"/>
      <c r="T50" s="116"/>
      <c r="U50" s="116"/>
      <c r="V50" s="116"/>
      <c r="W50" s="127"/>
    </row>
    <row r="51" spans="10:23" ht="18" x14ac:dyDescent="0.25">
      <c r="J51" s="24"/>
      <c r="P51" s="118"/>
      <c r="Q51" s="116"/>
      <c r="R51" s="116"/>
      <c r="S51" s="116"/>
      <c r="T51" s="116"/>
      <c r="U51" s="116"/>
      <c r="V51" s="116"/>
      <c r="W51" s="127"/>
    </row>
    <row r="52" spans="10:23" ht="18" x14ac:dyDescent="0.25">
      <c r="J52" s="24"/>
      <c r="P52" s="118"/>
      <c r="Q52" s="116"/>
      <c r="R52" s="116"/>
      <c r="S52" s="116"/>
      <c r="T52" s="116"/>
      <c r="U52" s="116"/>
      <c r="V52" s="116"/>
      <c r="W52" s="127"/>
    </row>
    <row r="53" spans="10:23" x14ac:dyDescent="0.2">
      <c r="J53" s="24"/>
      <c r="P53" s="116"/>
      <c r="Q53" s="116"/>
      <c r="R53" s="116"/>
      <c r="S53" s="116"/>
      <c r="T53" s="116"/>
      <c r="U53" s="116"/>
      <c r="V53" s="116"/>
      <c r="W53" s="127"/>
    </row>
    <row r="54" spans="10:23" x14ac:dyDescent="0.2">
      <c r="J54" s="24"/>
      <c r="P54" s="116"/>
      <c r="Q54" s="116"/>
      <c r="R54" s="116"/>
      <c r="S54" s="116"/>
      <c r="T54" s="116"/>
      <c r="U54" s="116"/>
      <c r="V54" s="116"/>
      <c r="W54" s="127"/>
    </row>
    <row r="55" spans="10:23" x14ac:dyDescent="0.2">
      <c r="J55" s="24"/>
      <c r="P55" s="116"/>
      <c r="Q55" s="116"/>
      <c r="R55" s="116"/>
      <c r="S55" s="116"/>
      <c r="T55" s="116"/>
      <c r="U55" s="116"/>
      <c r="V55" s="116"/>
      <c r="W55" s="127"/>
    </row>
    <row r="56" spans="10:23" x14ac:dyDescent="0.2">
      <c r="J56" s="24"/>
      <c r="P56" s="116"/>
      <c r="Q56" s="116"/>
      <c r="R56" s="116"/>
      <c r="S56" s="116"/>
      <c r="T56" s="116"/>
      <c r="U56" s="116"/>
      <c r="V56" s="116"/>
      <c r="W56" s="127"/>
    </row>
    <row r="57" spans="10:23" x14ac:dyDescent="0.2">
      <c r="J57" s="24"/>
      <c r="P57" s="116"/>
      <c r="Q57" s="116"/>
      <c r="R57" s="116"/>
      <c r="S57" s="116"/>
      <c r="T57" s="116"/>
      <c r="U57" s="116"/>
      <c r="V57" s="116"/>
      <c r="W57" s="127"/>
    </row>
    <row r="58" spans="10:23" x14ac:dyDescent="0.2">
      <c r="J58" s="24"/>
      <c r="P58" s="116"/>
      <c r="Q58" s="116"/>
      <c r="R58" s="116"/>
      <c r="S58" s="116"/>
      <c r="T58" s="116"/>
      <c r="U58" s="116"/>
      <c r="V58" s="116"/>
      <c r="W58" s="127"/>
    </row>
    <row r="59" spans="10:23" x14ac:dyDescent="0.2">
      <c r="J59" s="24"/>
      <c r="P59" s="116"/>
      <c r="Q59" s="116"/>
      <c r="R59" s="116"/>
      <c r="S59" s="116"/>
      <c r="T59" s="116"/>
      <c r="U59" s="116"/>
      <c r="V59" s="116"/>
      <c r="W59" s="127"/>
    </row>
    <row r="60" spans="10:23" x14ac:dyDescent="0.2">
      <c r="J60" s="24"/>
      <c r="P60" s="116"/>
      <c r="Q60" s="116"/>
      <c r="R60" s="116"/>
      <c r="S60" s="116"/>
      <c r="T60" s="116"/>
      <c r="U60" s="116"/>
      <c r="V60" s="116"/>
      <c r="W60" s="127"/>
    </row>
    <row r="61" spans="10:23" x14ac:dyDescent="0.2">
      <c r="J61" s="24"/>
      <c r="P61" s="116"/>
      <c r="Q61" s="116"/>
      <c r="R61" s="116"/>
      <c r="S61" s="116"/>
      <c r="T61" s="116"/>
      <c r="U61" s="116"/>
      <c r="V61" s="116"/>
      <c r="W61" s="127"/>
    </row>
    <row r="62" spans="10:23" x14ac:dyDescent="0.2">
      <c r="J62" s="24"/>
      <c r="P62" s="116"/>
      <c r="Q62" s="116"/>
      <c r="R62" s="116"/>
      <c r="S62" s="116"/>
      <c r="T62" s="116"/>
      <c r="U62" s="116"/>
      <c r="V62" s="116"/>
      <c r="W62" s="127"/>
    </row>
    <row r="63" spans="10:23" x14ac:dyDescent="0.2">
      <c r="J63" s="24"/>
      <c r="P63" s="116"/>
      <c r="Q63" s="116"/>
      <c r="R63" s="116"/>
      <c r="S63" s="116"/>
      <c r="T63" s="116"/>
      <c r="U63" s="116"/>
      <c r="V63" s="116"/>
      <c r="W63" s="127"/>
    </row>
    <row r="64" spans="10:23" x14ac:dyDescent="0.2">
      <c r="J64" s="24"/>
      <c r="P64" s="116"/>
      <c r="Q64" s="116"/>
      <c r="R64" s="116"/>
      <c r="S64" s="116"/>
      <c r="T64" s="116"/>
      <c r="U64" s="116"/>
      <c r="V64" s="116"/>
      <c r="W64" s="127"/>
    </row>
    <row r="65" spans="10:23" x14ac:dyDescent="0.2">
      <c r="J65" s="24"/>
      <c r="P65" s="116"/>
      <c r="Q65" s="116"/>
      <c r="R65" s="116"/>
      <c r="S65" s="116"/>
      <c r="T65" s="116"/>
      <c r="U65" s="116"/>
      <c r="V65" s="116"/>
      <c r="W65" s="127"/>
    </row>
    <row r="66" spans="10:23" x14ac:dyDescent="0.2">
      <c r="J66" s="24"/>
      <c r="P66" s="116"/>
      <c r="Q66" s="116"/>
      <c r="R66" s="116"/>
      <c r="S66" s="116"/>
      <c r="T66" s="116"/>
      <c r="U66" s="116"/>
      <c r="V66" s="116"/>
      <c r="W66" s="127"/>
    </row>
    <row r="67" spans="10:23" x14ac:dyDescent="0.2">
      <c r="J67" s="24"/>
      <c r="P67" s="116"/>
      <c r="Q67" s="116"/>
      <c r="R67" s="116"/>
      <c r="S67" s="116"/>
      <c r="T67" s="116"/>
      <c r="U67" s="116"/>
      <c r="V67" s="116"/>
      <c r="W67" s="127"/>
    </row>
    <row r="68" spans="10:23" x14ac:dyDescent="0.2">
      <c r="J68" s="24"/>
      <c r="P68" s="116"/>
      <c r="Q68" s="116"/>
      <c r="R68" s="116"/>
      <c r="S68" s="116"/>
      <c r="T68" s="116"/>
      <c r="U68" s="116"/>
      <c r="V68" s="116"/>
      <c r="W68" s="127"/>
    </row>
    <row r="69" spans="10:23" x14ac:dyDescent="0.2">
      <c r="J69" s="24"/>
      <c r="P69" s="116"/>
      <c r="Q69" s="116"/>
      <c r="R69" s="116"/>
      <c r="S69" s="116"/>
      <c r="T69" s="116"/>
      <c r="U69" s="116"/>
      <c r="V69" s="116"/>
      <c r="W69" s="127"/>
    </row>
    <row r="70" spans="10:23" x14ac:dyDescent="0.2">
      <c r="J70" s="25"/>
      <c r="P70" s="116"/>
      <c r="Q70" s="116"/>
      <c r="R70" s="116"/>
      <c r="S70" s="116"/>
      <c r="T70" s="116"/>
      <c r="U70" s="116"/>
      <c r="V70" s="116"/>
      <c r="W70" s="127"/>
    </row>
    <row r="71" spans="10:23" x14ac:dyDescent="0.2">
      <c r="J71" s="25"/>
      <c r="P71" s="116"/>
      <c r="Q71" s="116"/>
      <c r="R71" s="116"/>
      <c r="S71" s="116"/>
      <c r="T71" s="116"/>
      <c r="U71" s="116"/>
      <c r="V71" s="116"/>
      <c r="W71" s="127"/>
    </row>
    <row r="72" spans="10:23" x14ac:dyDescent="0.2">
      <c r="J72" s="25"/>
      <c r="P72" s="116"/>
      <c r="Q72" s="116"/>
      <c r="R72" s="116"/>
      <c r="S72" s="116"/>
      <c r="T72" s="116"/>
      <c r="U72" s="116"/>
      <c r="V72" s="116"/>
      <c r="W72" s="127"/>
    </row>
    <row r="73" spans="10:23" x14ac:dyDescent="0.2">
      <c r="J73" s="25"/>
      <c r="P73" s="116"/>
      <c r="Q73" s="116"/>
      <c r="R73" s="116"/>
      <c r="S73" s="116"/>
      <c r="T73" s="116"/>
      <c r="U73" s="116"/>
      <c r="V73" s="116"/>
      <c r="W73" s="127"/>
    </row>
    <row r="74" spans="10:23" x14ac:dyDescent="0.2">
      <c r="J74" s="25"/>
      <c r="P74" s="116"/>
      <c r="Q74" s="116"/>
      <c r="R74" s="116"/>
      <c r="S74" s="116"/>
      <c r="T74" s="116"/>
      <c r="U74" s="116"/>
      <c r="V74" s="116"/>
      <c r="W74" s="127"/>
    </row>
    <row r="75" spans="10:23" x14ac:dyDescent="0.2">
      <c r="J75" s="25"/>
      <c r="P75" s="116"/>
      <c r="Q75" s="116"/>
      <c r="R75" s="116"/>
      <c r="S75" s="116"/>
      <c r="T75" s="116"/>
      <c r="U75" s="116"/>
      <c r="V75" s="116"/>
      <c r="W75" s="127"/>
    </row>
    <row r="76" spans="10:23" x14ac:dyDescent="0.2">
      <c r="J76" s="25"/>
      <c r="P76" s="116"/>
      <c r="Q76" s="116"/>
      <c r="R76" s="116"/>
      <c r="S76" s="116"/>
      <c r="T76" s="116"/>
      <c r="U76" s="116"/>
      <c r="V76" s="116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TMi98IFiqlsBBzDFue7G/rglD4jNr+KkbOmERsPZDUc3h1Dcu7y5ublHgHcLSYSwgMhbbRceRElhSdyaeZAXdg==" saltValue="u5Inf8oBP+dhY32rM2tYsw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125" priority="7">
      <formula>AND($K$19&gt;0,$K$19&lt;&gt;$H$9)</formula>
    </cfRule>
  </conditionalFormatting>
  <conditionalFormatting sqref="K22">
    <cfRule type="expression" dxfId="124" priority="6">
      <formula>AND($K$22&gt;0,$K$22&lt;&gt;$H$12)</formula>
    </cfRule>
  </conditionalFormatting>
  <conditionalFormatting sqref="K23">
    <cfRule type="expression" dxfId="123" priority="5" stopIfTrue="1">
      <formula>AND($K$23&gt;0,$K$23&lt;&gt;$H$13)</formula>
    </cfRule>
  </conditionalFormatting>
  <conditionalFormatting sqref="K24">
    <cfRule type="expression" dxfId="122" priority="4">
      <formula>AND($K$24&gt;0,$K$24&lt;&gt;$H$14)</formula>
    </cfRule>
  </conditionalFormatting>
  <conditionalFormatting sqref="J8:L8">
    <cfRule type="expression" dxfId="121" priority="3">
      <formula>$J$8&lt;&gt;""</formula>
    </cfRule>
  </conditionalFormatting>
  <conditionalFormatting sqref="B38:L38">
    <cfRule type="expression" dxfId="120" priority="2">
      <formula>AND($B$38&gt;0,$B$38&lt;&gt;$H$15)</formula>
    </cfRule>
  </conditionalFormatting>
  <conditionalFormatting sqref="E28">
    <cfRule type="expression" dxfId="119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F7568D4-8CC8-41A9-9DAB-A5685FDC2E00}">
          <x14:formula1>
            <xm:f>BD!$H$1:$H$21</xm:f>
          </x14:formula1>
          <xm:sqref>Q2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BDB74-B933-4CC3-A098-088C2F2D2ECB}">
  <dimension ref="A1:BM394"/>
  <sheetViews>
    <sheetView zoomScale="85" zoomScaleNormal="85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" customWidth="1"/>
    <col min="10" max="10" width="12.85546875" style="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26"/>
      <c r="J1" s="26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B7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26"/>
      <c r="J2" s="26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7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B7_detalle!A1</v>
      </c>
      <c r="K5" s="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'1.INTRO'!C12</v>
      </c>
      <c r="K6" s="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257</v>
      </c>
      <c r="B7" s="52" t="s">
        <v>258</v>
      </c>
      <c r="C7" s="52" t="s">
        <v>259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'1.INTRO'!F12</v>
      </c>
      <c r="K7" s="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154"/>
      <c r="J8" s="170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"/>
      <c r="J9" s="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"/>
      <c r="J10" s="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"/>
      <c r="J11" s="8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"/>
      <c r="J12" s="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"/>
      <c r="J13" s="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"/>
      <c r="J14" s="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"/>
      <c r="J15" s="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"/>
      <c r="J16" s="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"/>
      <c r="J17" s="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"/>
      <c r="J18" s="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"/>
      <c r="J19" s="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"/>
      <c r="J20" s="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"/>
      <c r="J21" s="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"/>
      <c r="J22" s="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"/>
      <c r="J23" s="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"/>
      <c r="J24" s="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"/>
      <c r="J25" s="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"/>
      <c r="J26" s="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"/>
      <c r="J27" s="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"/>
      <c r="J28" s="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"/>
      <c r="J34" s="8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"/>
      <c r="J35" s="8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"/>
      <c r="J36" s="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"/>
      <c r="J37" s="8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"/>
      <c r="J38" s="8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"/>
      <c r="J39" s="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"/>
      <c r="J41" s="8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"/>
      <c r="J42" s="8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"/>
      <c r="J43" s="8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"/>
      <c r="J44" s="8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"/>
      <c r="J45" s="8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SUM(E38:E47)</f>
        <v>0</v>
      </c>
      <c r="F48" s="46"/>
      <c r="G48" s="51">
        <f>+E48+G31</f>
        <v>0</v>
      </c>
      <c r="H48" s="51">
        <f ca="1">+$H$2-INDIRECT($J$7)+G48</f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"/>
      <c r="J51" s="8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"/>
      <c r="J52" s="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"/>
      <c r="J53" s="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"/>
      <c r="J54" s="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"/>
      <c r="J55" s="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"/>
      <c r="J56" s="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"/>
      <c r="J57" s="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"/>
      <c r="J58" s="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"/>
      <c r="J59" s="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"/>
      <c r="J60" s="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"/>
      <c r="J61" s="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"/>
      <c r="J62" s="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"/>
      <c r="J63" s="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"/>
      <c r="J64" s="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"/>
      <c r="J65" s="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"/>
      <c r="J66" s="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"/>
      <c r="J67" s="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"/>
      <c r="J68" s="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"/>
      <c r="J69" s="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SUM(E64:E69)</f>
        <v>0</v>
      </c>
      <c r="F70" s="46"/>
      <c r="G70" s="51">
        <f>+E70+G59</f>
        <v>0</v>
      </c>
      <c r="H70" s="51">
        <f ca="1">+$H$2-INDIRECT($J$7)+G70</f>
        <v>0</v>
      </c>
      <c r="I70" s="4"/>
      <c r="J70" s="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"/>
      <c r="J71" s="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28"/>
      <c r="J72" s="28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"/>
      <c r="J73" s="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26"/>
      <c r="J74" s="26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B7</v>
      </c>
      <c r="B75" s="273"/>
      <c r="C75" s="273"/>
      <c r="D75" s="273"/>
      <c r="E75" s="273"/>
      <c r="F75" s="45"/>
      <c r="G75" s="45"/>
      <c r="H75" s="45"/>
      <c r="I75" s="26"/>
      <c r="J75" s="26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"/>
      <c r="J76" s="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28"/>
      <c r="J77" s="28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"/>
      <c r="J78" s="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"/>
      <c r="J79" s="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257</v>
      </c>
      <c r="B80" s="52" t="s">
        <v>258</v>
      </c>
      <c r="C80" s="52" t="s">
        <v>259</v>
      </c>
      <c r="D80" s="52" t="s">
        <v>260</v>
      </c>
      <c r="E80" s="52" t="s">
        <v>19</v>
      </c>
      <c r="F80" s="46"/>
      <c r="G80" s="46"/>
      <c r="H80" s="46"/>
      <c r="I80" s="4"/>
      <c r="J80" s="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"/>
      <c r="J81" s="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"/>
      <c r="J82" s="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"/>
      <c r="J83" s="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"/>
      <c r="J84" s="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"/>
      <c r="J85" s="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"/>
      <c r="J86" s="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"/>
      <c r="J87" s="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"/>
      <c r="J88" s="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"/>
      <c r="J89" s="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"/>
      <c r="J90" s="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"/>
      <c r="J91" s="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"/>
      <c r="J92" s="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"/>
      <c r="J93" s="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"/>
      <c r="J94" s="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"/>
      <c r="J95" s="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"/>
      <c r="J96" s="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"/>
      <c r="J97" s="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"/>
      <c r="J98" s="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"/>
      <c r="J99" s="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"/>
      <c r="J100" s="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"/>
      <c r="J101" s="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"/>
      <c r="J103" s="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"/>
      <c r="J105" s="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"/>
      <c r="J106" s="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"/>
      <c r="J107" s="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"/>
      <c r="J108" s="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"/>
      <c r="J109" s="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"/>
      <c r="J110" s="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"/>
      <c r="J111" s="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"/>
      <c r="J112" s="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"/>
      <c r="J113" s="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"/>
      <c r="J114" s="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"/>
      <c r="J115" s="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"/>
      <c r="J116" s="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"/>
      <c r="J117" s="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"/>
      <c r="J118" s="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"/>
      <c r="J119" s="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"/>
      <c r="J120" s="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"/>
      <c r="J121" s="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"/>
      <c r="J122" s="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"/>
      <c r="J123" s="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"/>
      <c r="J124" s="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"/>
      <c r="J125" s="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"/>
      <c r="J126" s="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"/>
      <c r="J127" s="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"/>
      <c r="J128" s="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"/>
      <c r="J129" s="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"/>
      <c r="J130" s="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"/>
      <c r="J131" s="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"/>
      <c r="J132" s="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"/>
      <c r="J133" s="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"/>
      <c r="J134" s="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"/>
      <c r="J135" s="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"/>
      <c r="J136" s="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"/>
      <c r="J137" s="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"/>
      <c r="J138" s="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"/>
      <c r="J139" s="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"/>
      <c r="J140" s="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"/>
      <c r="J141" s="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"/>
      <c r="J142" s="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"/>
      <c r="J143" s="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"/>
      <c r="J144" s="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28"/>
      <c r="J145" s="28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"/>
      <c r="J146" s="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26"/>
      <c r="J147" s="26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B7</v>
      </c>
      <c r="B148" s="273"/>
      <c r="C148" s="273"/>
      <c r="D148" s="273"/>
      <c r="E148" s="273"/>
      <c r="F148" s="45"/>
      <c r="G148" s="45"/>
      <c r="H148" s="45"/>
      <c r="I148" s="26"/>
      <c r="J148" s="26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"/>
      <c r="J149" s="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28"/>
      <c r="J150" s="28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"/>
      <c r="J151" s="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"/>
      <c r="J152" s="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257</v>
      </c>
      <c r="B153" s="52" t="s">
        <v>258</v>
      </c>
      <c r="C153" s="52" t="s">
        <v>259</v>
      </c>
      <c r="D153" s="52" t="s">
        <v>260</v>
      </c>
      <c r="E153" s="52" t="s">
        <v>19</v>
      </c>
      <c r="F153" s="46"/>
      <c r="G153" s="46"/>
      <c r="H153" s="46"/>
      <c r="I153" s="4"/>
      <c r="J153" s="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"/>
      <c r="J154" s="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"/>
      <c r="J155" s="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"/>
      <c r="J156" s="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"/>
      <c r="J157" s="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"/>
      <c r="J158" s="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"/>
      <c r="J159" s="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"/>
      <c r="J160" s="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"/>
      <c r="J161" s="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"/>
      <c r="J162" s="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"/>
      <c r="J163" s="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"/>
      <c r="J164" s="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"/>
      <c r="J165" s="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"/>
      <c r="J166" s="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"/>
      <c r="J167" s="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"/>
      <c r="J168" s="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"/>
      <c r="J169" s="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"/>
      <c r="J170" s="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"/>
      <c r="J171" s="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"/>
      <c r="J172" s="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"/>
      <c r="J173" s="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"/>
      <c r="J174" s="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"/>
      <c r="J176" s="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"/>
      <c r="J178" s="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"/>
      <c r="J179" s="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"/>
      <c r="J180" s="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"/>
      <c r="J181" s="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"/>
      <c r="J182" s="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"/>
      <c r="J183" s="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"/>
      <c r="J184" s="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"/>
      <c r="J185" s="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"/>
      <c r="J186" s="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"/>
      <c r="J187" s="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"/>
      <c r="J188" s="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"/>
      <c r="J189" s="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"/>
      <c r="J190" s="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"/>
      <c r="J191" s="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"/>
      <c r="J192" s="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"/>
      <c r="J193" s="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"/>
      <c r="J194" s="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"/>
      <c r="J195" s="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"/>
      <c r="J196" s="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"/>
      <c r="J197" s="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"/>
      <c r="J198" s="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"/>
      <c r="J199" s="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"/>
      <c r="J200" s="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"/>
      <c r="J201" s="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"/>
      <c r="J202" s="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"/>
      <c r="J203" s="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"/>
      <c r="J204" s="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"/>
      <c r="J205" s="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"/>
      <c r="J206" s="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"/>
      <c r="J207" s="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"/>
      <c r="J208" s="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"/>
      <c r="J209" s="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"/>
      <c r="J210" s="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"/>
      <c r="J211" s="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"/>
      <c r="J212" s="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"/>
      <c r="J213" s="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"/>
      <c r="J214" s="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"/>
      <c r="J215" s="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"/>
      <c r="J216" s="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"/>
      <c r="J217" s="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28"/>
      <c r="J218" s="28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"/>
      <c r="J219" s="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26"/>
      <c r="J220" s="26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B7</v>
      </c>
      <c r="B221" s="273"/>
      <c r="C221" s="273"/>
      <c r="D221" s="273"/>
      <c r="E221" s="273"/>
      <c r="F221" s="45"/>
      <c r="G221" s="45"/>
      <c r="H221" s="45"/>
      <c r="I221" s="26"/>
      <c r="J221" s="26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"/>
      <c r="J222" s="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28"/>
      <c r="J223" s="28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"/>
      <c r="J224" s="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"/>
      <c r="J225" s="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257</v>
      </c>
      <c r="B226" s="52" t="s">
        <v>258</v>
      </c>
      <c r="C226" s="52" t="s">
        <v>259</v>
      </c>
      <c r="D226" s="52" t="s">
        <v>260</v>
      </c>
      <c r="E226" s="52" t="s">
        <v>19</v>
      </c>
      <c r="F226" s="46"/>
      <c r="G226" s="46"/>
      <c r="H226" s="46"/>
      <c r="I226" s="4"/>
      <c r="J226" s="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"/>
      <c r="J227" s="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"/>
      <c r="J228" s="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"/>
      <c r="J229" s="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"/>
      <c r="J230" s="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"/>
      <c r="J231" s="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"/>
      <c r="J232" s="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"/>
      <c r="J233" s="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"/>
      <c r="J234" s="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"/>
      <c r="J235" s="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"/>
      <c r="J236" s="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"/>
      <c r="J237" s="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"/>
      <c r="J238" s="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"/>
      <c r="J239" s="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"/>
      <c r="J240" s="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"/>
      <c r="J241" s="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"/>
      <c r="J242" s="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"/>
      <c r="J243" s="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"/>
      <c r="J244" s="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"/>
      <c r="J245" s="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"/>
      <c r="J246" s="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"/>
      <c r="J247" s="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"/>
      <c r="J249" s="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"/>
      <c r="J251" s="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"/>
      <c r="J252" s="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"/>
      <c r="J253" s="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"/>
      <c r="J254" s="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"/>
      <c r="J255" s="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"/>
      <c r="J256" s="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"/>
      <c r="J257" s="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"/>
      <c r="J258" s="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"/>
      <c r="J259" s="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"/>
      <c r="J260" s="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"/>
      <c r="J261" s="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"/>
      <c r="J262" s="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"/>
      <c r="J263" s="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"/>
      <c r="J264" s="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"/>
      <c r="J265" s="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"/>
      <c r="J266" s="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"/>
      <c r="J267" s="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"/>
      <c r="J268" s="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"/>
      <c r="J269" s="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"/>
      <c r="J270" s="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"/>
      <c r="J271" s="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"/>
      <c r="J272" s="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"/>
      <c r="J273" s="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"/>
      <c r="J274" s="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"/>
      <c r="J275" s="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"/>
      <c r="J276" s="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"/>
      <c r="J277" s="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"/>
      <c r="J278" s="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"/>
      <c r="J279" s="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"/>
      <c r="J280" s="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"/>
      <c r="J281" s="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"/>
      <c r="J282" s="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"/>
      <c r="J283" s="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"/>
      <c r="J284" s="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"/>
      <c r="J285" s="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"/>
      <c r="J286" s="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"/>
      <c r="J287" s="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"/>
      <c r="J288" s="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"/>
      <c r="J289" s="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"/>
      <c r="J290" s="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28"/>
      <c r="J291" s="28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"/>
      <c r="J292" s="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26"/>
      <c r="J293" s="26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B7</v>
      </c>
      <c r="B294" s="273"/>
      <c r="C294" s="273"/>
      <c r="D294" s="273"/>
      <c r="E294" s="273"/>
      <c r="F294" s="45"/>
      <c r="G294" s="45"/>
      <c r="H294" s="45"/>
      <c r="I294" s="26"/>
      <c r="J294" s="26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"/>
      <c r="J295" s="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28"/>
      <c r="J296" s="28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"/>
      <c r="J297" s="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"/>
      <c r="J298" s="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257</v>
      </c>
      <c r="B299" s="52" t="s">
        <v>258</v>
      </c>
      <c r="C299" s="52" t="s">
        <v>259</v>
      </c>
      <c r="D299" s="52" t="s">
        <v>260</v>
      </c>
      <c r="E299" s="52" t="s">
        <v>19</v>
      </c>
      <c r="F299" s="46"/>
      <c r="G299" s="46"/>
      <c r="H299" s="46"/>
      <c r="I299" s="4"/>
      <c r="J299" s="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"/>
      <c r="J300" s="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"/>
      <c r="J301" s="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"/>
      <c r="J302" s="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"/>
      <c r="J303" s="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"/>
      <c r="J304" s="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"/>
      <c r="J305" s="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"/>
      <c r="J306" s="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"/>
      <c r="J307" s="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"/>
      <c r="J308" s="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"/>
      <c r="J309" s="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"/>
      <c r="J310" s="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"/>
      <c r="J311" s="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"/>
      <c r="J312" s="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"/>
      <c r="J313" s="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"/>
      <c r="J314" s="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"/>
      <c r="J315" s="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"/>
      <c r="J316" s="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"/>
      <c r="J317" s="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"/>
      <c r="J318" s="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"/>
      <c r="J319" s="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"/>
      <c r="J320" s="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"/>
      <c r="J322" s="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"/>
      <c r="J324" s="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"/>
      <c r="J325" s="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"/>
      <c r="J326" s="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"/>
      <c r="J327" s="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"/>
      <c r="J328" s="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"/>
      <c r="J329" s="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"/>
      <c r="J330" s="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"/>
      <c r="J331" s="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"/>
      <c r="J332" s="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"/>
      <c r="J333" s="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"/>
      <c r="J334" s="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"/>
      <c r="J335" s="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"/>
      <c r="J336" s="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"/>
      <c r="J337" s="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"/>
      <c r="J338" s="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"/>
      <c r="J339" s="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"/>
      <c r="J340" s="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"/>
      <c r="J341" s="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28"/>
      <c r="J342" s="28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"/>
      <c r="J343" s="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26"/>
      <c r="J344" s="26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B7</v>
      </c>
      <c r="B345" s="273"/>
      <c r="C345" s="273"/>
      <c r="D345" s="273"/>
      <c r="E345" s="273"/>
      <c r="F345" s="45"/>
      <c r="G345" s="45"/>
      <c r="H345" s="45"/>
      <c r="I345" s="26"/>
      <c r="J345" s="26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"/>
      <c r="J346" s="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28"/>
      <c r="J347" s="28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"/>
      <c r="J348" s="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"/>
      <c r="J349" s="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257</v>
      </c>
      <c r="B350" s="52" t="s">
        <v>258</v>
      </c>
      <c r="C350" s="52" t="s">
        <v>259</v>
      </c>
      <c r="D350" s="52" t="s">
        <v>260</v>
      </c>
      <c r="E350" s="52" t="s">
        <v>19</v>
      </c>
      <c r="F350" s="46"/>
      <c r="G350" s="46"/>
      <c r="H350" s="46"/>
      <c r="I350" s="4"/>
      <c r="J350" s="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"/>
      <c r="J351" s="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"/>
      <c r="J352" s="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"/>
      <c r="J353" s="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"/>
      <c r="J354" s="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"/>
      <c r="J355" s="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"/>
      <c r="J356" s="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"/>
      <c r="J357" s="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"/>
      <c r="J358" s="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"/>
      <c r="J359" s="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"/>
      <c r="J360" s="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"/>
      <c r="J361" s="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"/>
      <c r="J362" s="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"/>
      <c r="J363" s="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"/>
      <c r="J364" s="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"/>
      <c r="J365" s="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"/>
      <c r="J366" s="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"/>
      <c r="J367" s="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"/>
      <c r="J368" s="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"/>
      <c r="J369" s="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"/>
      <c r="J370" s="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"/>
      <c r="J371" s="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"/>
      <c r="J373" s="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"/>
      <c r="J375" s="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"/>
      <c r="J376" s="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"/>
      <c r="J377" s="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"/>
      <c r="J378" s="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"/>
      <c r="J379" s="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"/>
      <c r="J380" s="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"/>
      <c r="J381" s="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"/>
      <c r="J382" s="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"/>
      <c r="J383" s="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"/>
      <c r="J384" s="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"/>
      <c r="J385" s="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"/>
      <c r="J386" s="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"/>
      <c r="J387" s="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"/>
      <c r="J388" s="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"/>
      <c r="J389" s="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"/>
      <c r="J390" s="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"/>
      <c r="J391" s="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"/>
      <c r="J392" s="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28"/>
      <c r="J393" s="28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"/>
      <c r="J394" s="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gOTHIIHNJB5yoTnJuIAPJCn/hIynnh8IhXUywHD5xY+VwFD92d26dhkgpWjMA63H9BQ7nVawr8/jwHqI1NuqGw==" saltValue="zJNnyedcXykipFPBZ/yi/g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118" priority="7" stopIfTrue="1" operator="notEqual">
      <formula>#REF!</formula>
    </cfRule>
  </conditionalFormatting>
  <conditionalFormatting sqref="E143">
    <cfRule type="cellIs" dxfId="117" priority="6" stopIfTrue="1" operator="notEqual">
      <formula>#REF!</formula>
    </cfRule>
  </conditionalFormatting>
  <conditionalFormatting sqref="E216">
    <cfRule type="cellIs" dxfId="116" priority="5" stopIfTrue="1" operator="notEqual">
      <formula>#REF!</formula>
    </cfRule>
  </conditionalFormatting>
  <conditionalFormatting sqref="E289">
    <cfRule type="cellIs" dxfId="115" priority="4" stopIfTrue="1" operator="notEqual">
      <formula>#REF!</formula>
    </cfRule>
  </conditionalFormatting>
  <conditionalFormatting sqref="E136:E142">
    <cfRule type="cellIs" dxfId="114" priority="3" stopIfTrue="1" operator="notEqual">
      <formula>#REF!</formula>
    </cfRule>
  </conditionalFormatting>
  <conditionalFormatting sqref="E209:E215">
    <cfRule type="cellIs" dxfId="113" priority="2" stopIfTrue="1" operator="notEqual">
      <formula>#REF!</formula>
    </cfRule>
  </conditionalFormatting>
  <conditionalFormatting sqref="E282:E288">
    <cfRule type="cellIs" dxfId="112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26ABD5FD-A3A1-404C-BD33-73D3BCFDE7F2}">
      <formula1>0</formula1>
      <formula2>1</formula2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6AF87E78-34C2-437F-8409-84048D2C0424}">
      <formula1>0</formula1>
    </dataValidation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3A1734E3-9E88-4041-958D-3D0B2AD4B335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41B2E51-8ACE-4709-9722-F70F6B2AF271}">
          <x14:formula1>
            <xm:f>BD!$H$1:$H$21</xm:f>
          </x14:formula1>
          <xm:sqref>J4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2E853-8237-404B-95CB-72A082A9F405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7" customWidth="1"/>
    <col min="17" max="17" width="18" style="172" customWidth="1"/>
    <col min="18" max="22" width="15" style="177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6"/>
      <c r="Q1" s="171"/>
      <c r="R1" s="176"/>
      <c r="S1" s="176"/>
      <c r="T1" s="176"/>
      <c r="U1" s="176"/>
      <c r="V1" s="178"/>
    </row>
    <row r="2" spans="1:23" ht="36.75" x14ac:dyDescent="0.2">
      <c r="A2" s="22"/>
      <c r="G2" s="274" t="str">
        <f ca="1">IFERROR(INDIRECT(Q8),"Falta selección de nº beneficiario")</f>
        <v>Escribir denominación B8</v>
      </c>
      <c r="H2" s="274"/>
      <c r="I2" s="274"/>
      <c r="J2" s="274"/>
      <c r="K2" s="274"/>
      <c r="L2" s="274"/>
      <c r="Q2" s="172">
        <v>8</v>
      </c>
    </row>
    <row r="3" spans="1:23" x14ac:dyDescent="0.2">
      <c r="A3" s="22"/>
      <c r="P3" s="116"/>
      <c r="Q3" s="116" t="str">
        <f>IF(OR(Q2="p",Q2="e"),"B"&amp;Q2&amp;"_detalle!A1","B"&amp;Q2&amp;"_detalle!A1")</f>
        <v>B8_detalle!A1</v>
      </c>
      <c r="R3" s="116"/>
      <c r="S3" s="116"/>
      <c r="T3" s="116"/>
      <c r="U3" s="116"/>
      <c r="V3" s="116"/>
      <c r="W3" s="127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C:\ECO\001_COOPERA\01_CoFFEE\05_candidaturas\01_FdC_FF\FF\[02_FF_15_beneficiarios_220929_limpio.xlsx]B8_detalle</v>
      </c>
      <c r="R4" s="128"/>
      <c r="S4" s="128"/>
      <c r="T4" s="128"/>
      <c r="U4" s="128"/>
      <c r="V4" s="128"/>
      <c r="W4" s="173"/>
    </row>
    <row r="5" spans="1:23" x14ac:dyDescent="0.2">
      <c r="A5" s="22"/>
      <c r="P5" s="117" t="s">
        <v>295</v>
      </c>
      <c r="Q5" s="117">
        <f ca="1">LEN(Q4)</f>
        <v>111</v>
      </c>
      <c r="R5" s="116"/>
      <c r="S5" s="116"/>
      <c r="T5" s="116"/>
      <c r="U5" s="116"/>
      <c r="V5" s="116"/>
      <c r="W5" s="127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101</v>
      </c>
      <c r="R6" s="116"/>
      <c r="S6" s="116"/>
      <c r="T6" s="116"/>
      <c r="U6" s="114"/>
      <c r="V6" s="116"/>
      <c r="W6" s="127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B8_detalle</v>
      </c>
      <c r="R7" s="116"/>
      <c r="S7" s="116"/>
      <c r="T7" s="116"/>
      <c r="U7" s="114"/>
      <c r="V7" s="116"/>
      <c r="W7" s="127"/>
    </row>
    <row r="8" spans="1:23" s="93" customFormat="1" ht="20.100000000000001" customHeight="1" x14ac:dyDescent="0.25">
      <c r="A8" s="165" t="s">
        <v>277</v>
      </c>
      <c r="B8" s="165" t="str">
        <f>'1.INTRO'!A29</f>
        <v>A1</v>
      </c>
      <c r="C8" s="165" t="str">
        <f>'1.INTRO'!A30</f>
        <v>A2</v>
      </c>
      <c r="D8" s="165" t="str">
        <f>'1.INTRO'!A31</f>
        <v>A3</v>
      </c>
      <c r="E8" s="165" t="str">
        <f>'1.INTRO'!A32</f>
        <v>A4</v>
      </c>
      <c r="F8" s="165" t="str">
        <f>'1.INTRO'!A33</f>
        <v>A5</v>
      </c>
      <c r="G8" s="165" t="str">
        <f>'1.INTRO'!A34</f>
        <v>A6</v>
      </c>
      <c r="H8" s="165" t="s">
        <v>1</v>
      </c>
      <c r="I8" s="165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'1.INTRO'!C13</v>
      </c>
      <c r="R8" s="129"/>
      <c r="S8" s="116"/>
      <c r="T8" s="116"/>
      <c r="U8" s="115"/>
      <c r="V8" s="118"/>
      <c r="W8" s="164"/>
    </row>
    <row r="9" spans="1:23" s="96" customFormat="1" ht="20.100000000000001" customHeight="1" x14ac:dyDescent="0.25">
      <c r="A9" s="100" t="str">
        <f>BD!D2&amp;". "&amp;BD!E2</f>
        <v>1. Personal</v>
      </c>
      <c r="B9" s="101">
        <f ca="1">INDIRECT(Q11)</f>
        <v>0</v>
      </c>
      <c r="C9" s="101">
        <f t="shared" ref="B9:G14" ca="1" si="0">INDIRECT(R11)</f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64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27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B8_detalle!E25</v>
      </c>
      <c r="R11" s="116" t="str">
        <f ca="1">+Q23</f>
        <v>B8_detalle!E98</v>
      </c>
      <c r="S11" s="116" t="str">
        <f ca="1">+Q29</f>
        <v>B8_detalle!E171</v>
      </c>
      <c r="T11" s="116" t="str">
        <f ca="1">+Q35</f>
        <v>B8_detalle!E244</v>
      </c>
      <c r="U11" s="116" t="str">
        <f ca="1">+Q41</f>
        <v>B8_detalle!E317</v>
      </c>
      <c r="V11" s="116" t="str">
        <f ca="1">+Q45</f>
        <v>B8_detalle!E368</v>
      </c>
      <c r="W11" s="164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B8_detalle!E28</v>
      </c>
      <c r="R12" s="116" t="str">
        <f t="shared" ref="R12:R16" ca="1" si="6">+Q24</f>
        <v>B8_detalle!E101</v>
      </c>
      <c r="S12" s="116" t="str">
        <f t="shared" ref="S12:S16" ca="1" si="7">+Q30</f>
        <v>B8_detalle!E174</v>
      </c>
      <c r="T12" s="116" t="str">
        <f t="shared" ref="T12:T16" ca="1" si="8">+Q36</f>
        <v>B8_detalle!E247</v>
      </c>
      <c r="U12" s="116" t="str">
        <f t="shared" ref="U12:U14" ca="1" si="9">+Q42</f>
        <v>B8_detalle!E320</v>
      </c>
      <c r="V12" s="116" t="str">
        <f ca="1">+Q46</f>
        <v>B8_detalle!E371</v>
      </c>
      <c r="W12" s="164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B8_detalle!E31</v>
      </c>
      <c r="R13" s="116" t="str">
        <f t="shared" ca="1" si="6"/>
        <v>B8_detalle!E104</v>
      </c>
      <c r="S13" s="116" t="str">
        <f t="shared" ca="1" si="7"/>
        <v>B8_detalle!E177</v>
      </c>
      <c r="T13" s="116" t="str">
        <f t="shared" ca="1" si="8"/>
        <v>B8_detalle!E250</v>
      </c>
      <c r="U13" s="116" t="str">
        <f t="shared" ca="1" si="9"/>
        <v>B8_detalle!E323</v>
      </c>
      <c r="V13" s="116" t="str">
        <f ca="1">+Q47</f>
        <v>B8_detalle!E374</v>
      </c>
      <c r="W13" s="164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B8_detalle!E48</v>
      </c>
      <c r="R14" s="116" t="str">
        <f t="shared" ca="1" si="6"/>
        <v>B8_detalle!E121</v>
      </c>
      <c r="S14" s="116" t="str">
        <f t="shared" ca="1" si="7"/>
        <v>B8_detalle!E194</v>
      </c>
      <c r="T14" s="116" t="str">
        <f t="shared" ca="1" si="8"/>
        <v>B8_detalle!E267</v>
      </c>
      <c r="U14" s="116" t="str">
        <f t="shared" ca="1" si="9"/>
        <v>B8_detalle!E340</v>
      </c>
      <c r="V14" s="116" t="str">
        <f ca="1">+Q48</f>
        <v>B8_detalle!E391</v>
      </c>
      <c r="W14" s="164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B8_detalle!E59</v>
      </c>
      <c r="R15" s="116" t="str">
        <f t="shared" ca="1" si="6"/>
        <v>B8_detalle!E132</v>
      </c>
      <c r="S15" s="116" t="str">
        <f t="shared" ca="1" si="7"/>
        <v>B8_detalle!E205</v>
      </c>
      <c r="T15" s="116" t="str">
        <f t="shared" ca="1" si="8"/>
        <v>B8_detalle!E278</v>
      </c>
      <c r="U15" s="116"/>
      <c r="V15" s="116"/>
      <c r="W15" s="164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B8_detalle!E70</v>
      </c>
      <c r="R16" s="116" t="str">
        <f t="shared" ca="1" si="6"/>
        <v>B8_detalle!E143</v>
      </c>
      <c r="S16" s="116" t="str">
        <f t="shared" ca="1" si="7"/>
        <v>B8_detalle!E216</v>
      </c>
      <c r="T16" s="116" t="str">
        <f t="shared" ca="1" si="8"/>
        <v>B8_detalle!E289</v>
      </c>
      <c r="U16" s="116"/>
      <c r="V16" s="116"/>
      <c r="W16" s="164"/>
    </row>
    <row r="17" spans="1:23" s="93" customFormat="1" ht="20.100000000000001" customHeight="1" x14ac:dyDescent="0.25">
      <c r="P17" s="120">
        <v>25</v>
      </c>
      <c r="Q17" s="116" t="str">
        <f ca="1">+$Q$7&amp;"!E"&amp;P17</f>
        <v>B8_detalle!E25</v>
      </c>
      <c r="R17" s="115"/>
      <c r="S17" s="115"/>
      <c r="T17" s="115"/>
      <c r="U17" s="115"/>
      <c r="V17" s="118"/>
      <c r="W17" s="164"/>
    </row>
    <row r="18" spans="1:23" s="93" customFormat="1" ht="20.100000000000001" customHeight="1" x14ac:dyDescent="0.25">
      <c r="A18" s="165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ref="Q18:Q48" ca="1" si="12">+$Q$7&amp;"!E"&amp;P18</f>
        <v>B8_detalle!E28</v>
      </c>
      <c r="R18" s="118"/>
      <c r="S18" s="118"/>
      <c r="T18" s="118"/>
      <c r="U18" s="118"/>
      <c r="V18" s="118"/>
      <c r="W18" s="164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B8_detalle!E31</v>
      </c>
      <c r="R19" s="118"/>
      <c r="S19" s="118"/>
      <c r="T19" s="118"/>
      <c r="U19" s="118"/>
      <c r="V19" s="118"/>
      <c r="W19" s="164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B8_detalle!E48</v>
      </c>
      <c r="R20" s="118"/>
      <c r="S20" s="118"/>
      <c r="T20" s="118"/>
      <c r="U20" s="118"/>
      <c r="V20" s="118"/>
      <c r="W20" s="164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B8_detalle!E59</v>
      </c>
      <c r="R21" s="118"/>
      <c r="S21" s="118"/>
      <c r="T21" s="118"/>
      <c r="U21" s="118"/>
      <c r="V21" s="118"/>
      <c r="W21" s="164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B8_detalle!E70</v>
      </c>
      <c r="R22" s="118"/>
      <c r="S22" s="118"/>
      <c r="T22" s="118"/>
      <c r="U22" s="118"/>
      <c r="V22" s="118"/>
      <c r="W22" s="164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B8_detalle!E98</v>
      </c>
      <c r="R23" s="118"/>
      <c r="S23" s="118"/>
      <c r="T23" s="118"/>
      <c r="U23" s="118"/>
      <c r="V23" s="118"/>
      <c r="W23" s="164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B8_detalle!E101</v>
      </c>
      <c r="R24" s="118"/>
      <c r="S24" s="118"/>
      <c r="T24" s="118"/>
      <c r="U24" s="118"/>
      <c r="V24" s="118"/>
      <c r="W24" s="164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B8_detalle!E104</v>
      </c>
      <c r="R25" s="118"/>
      <c r="S25" s="118"/>
      <c r="T25" s="118"/>
      <c r="U25" s="118"/>
      <c r="V25" s="118"/>
      <c r="W25" s="164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B8_detalle!E121</v>
      </c>
      <c r="R26" s="118"/>
      <c r="S26" s="118"/>
      <c r="T26" s="118"/>
      <c r="U26" s="118"/>
      <c r="V26" s="118"/>
      <c r="W26" s="164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B8_detalle!E132</v>
      </c>
      <c r="R27" s="116"/>
      <c r="S27" s="116"/>
      <c r="T27" s="116"/>
      <c r="U27" s="116"/>
      <c r="V27" s="116"/>
      <c r="W27" s="127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B8_detalle!E143</v>
      </c>
      <c r="R28" s="114"/>
      <c r="S28" s="116"/>
      <c r="T28" s="116"/>
      <c r="U28" s="116"/>
      <c r="V28" s="116"/>
      <c r="W28" s="127"/>
    </row>
    <row r="29" spans="1:23" s="93" customFormat="1" ht="20.100000000000001" customHeight="1" x14ac:dyDescent="0.25">
      <c r="A29" s="99"/>
      <c r="B29" s="165">
        <f>+'1.INTRO'!A37</f>
        <v>0</v>
      </c>
      <c r="C29" s="165">
        <f>+'1.INTRO'!A38</f>
        <v>0</v>
      </c>
      <c r="D29" s="165">
        <f>+'1.INTRO'!A39</f>
        <v>0</v>
      </c>
      <c r="E29" s="165">
        <f>+'1.INTRO'!A40</f>
        <v>0</v>
      </c>
      <c r="F29" s="165">
        <f>+'1.INTRO'!A41</f>
        <v>0</v>
      </c>
      <c r="G29" s="165">
        <f>+'1.INTRO'!A42</f>
        <v>0</v>
      </c>
      <c r="H29" s="165">
        <f>+'1.INTRO'!A43</f>
        <v>0</v>
      </c>
      <c r="I29" s="165">
        <f>+'1.INTRO'!A44</f>
        <v>0</v>
      </c>
      <c r="J29" s="165">
        <f>+'1.INTRO'!A45</f>
        <v>0</v>
      </c>
      <c r="K29" s="165">
        <f>+'1.INTRO'!A46</f>
        <v>0</v>
      </c>
      <c r="L29" s="165">
        <f>+'1.INTRO'!A47</f>
        <v>0</v>
      </c>
      <c r="M29" s="97"/>
      <c r="P29" s="118">
        <f>+P23+73</f>
        <v>171</v>
      </c>
      <c r="Q29" s="116" t="str">
        <f t="shared" ca="1" si="12"/>
        <v>B8_detalle!E171</v>
      </c>
      <c r="R29" s="118"/>
      <c r="S29" s="118"/>
      <c r="T29" s="118"/>
      <c r="U29" s="118"/>
      <c r="V29" s="118"/>
      <c r="W29" s="164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B8_detalle!E174</v>
      </c>
      <c r="R30" s="118"/>
      <c r="S30" s="118"/>
      <c r="T30" s="118"/>
      <c r="U30" s="118"/>
      <c r="V30" s="118"/>
      <c r="W30" s="164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B8_detalle!E177</v>
      </c>
      <c r="R31" s="118"/>
      <c r="S31" s="118"/>
      <c r="T31" s="118"/>
      <c r="U31" s="118"/>
      <c r="V31" s="118"/>
      <c r="W31" s="164"/>
    </row>
    <row r="32" spans="1:23" s="93" customFormat="1" ht="20.100000000000001" customHeight="1" x14ac:dyDescent="0.25">
      <c r="A32" s="99"/>
      <c r="B32" s="165">
        <f>+'1.INTRO'!A48</f>
        <v>0</v>
      </c>
      <c r="C32" s="165">
        <f>+'1.INTRO'!A49</f>
        <v>0</v>
      </c>
      <c r="D32" s="165">
        <f>+'1.INTRO'!A50</f>
        <v>0</v>
      </c>
      <c r="E32" s="165">
        <f>+'1.INTRO'!A51</f>
        <v>0</v>
      </c>
      <c r="F32" s="165">
        <f>+'1.INTRO'!A52</f>
        <v>0</v>
      </c>
      <c r="G32" s="165">
        <f>+'1.INTRO'!A53</f>
        <v>0</v>
      </c>
      <c r="H32" s="165">
        <f>+'1.INTRO'!A54</f>
        <v>0</v>
      </c>
      <c r="I32" s="165">
        <f>+'1.INTRO'!A55</f>
        <v>0</v>
      </c>
      <c r="J32" s="165">
        <f>+'1.INTRO'!A56</f>
        <v>0</v>
      </c>
      <c r="K32" s="165">
        <f>+'1.INTRO'!A50</f>
        <v>0</v>
      </c>
      <c r="L32" s="165">
        <f>+'1.INTRO'!A51</f>
        <v>0</v>
      </c>
      <c r="P32" s="118">
        <f t="shared" si="19"/>
        <v>194</v>
      </c>
      <c r="Q32" s="116" t="str">
        <f t="shared" ca="1" si="12"/>
        <v>B8_detalle!E194</v>
      </c>
      <c r="R32" s="118"/>
      <c r="S32" s="118"/>
      <c r="T32" s="118"/>
      <c r="U32" s="118"/>
      <c r="V32" s="118"/>
      <c r="W32" s="164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B8_detalle!E205</v>
      </c>
      <c r="R33" s="118"/>
      <c r="S33" s="118"/>
      <c r="T33" s="118"/>
      <c r="U33" s="118"/>
      <c r="V33" s="118"/>
      <c r="W33" s="164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B8_detalle!E216</v>
      </c>
      <c r="R34" s="118"/>
      <c r="S34" s="118"/>
      <c r="T34" s="118"/>
      <c r="U34" s="118"/>
      <c r="V34" s="118"/>
      <c r="W34" s="164"/>
    </row>
    <row r="35" spans="1:23" s="93" customFormat="1" ht="20.100000000000001" customHeight="1" x14ac:dyDescent="0.25">
      <c r="A35" s="99"/>
      <c r="B35" s="165">
        <f>+'1.INTRO'!A52</f>
        <v>0</v>
      </c>
      <c r="C35" s="165">
        <f>+'1.INTRO'!A53</f>
        <v>0</v>
      </c>
      <c r="D35" s="165">
        <f>+'1.INTRO'!A54</f>
        <v>0</v>
      </c>
      <c r="E35" s="165">
        <f>+'1.INTRO'!A55</f>
        <v>0</v>
      </c>
      <c r="F35" s="165">
        <f>+'1.INTRO'!A56</f>
        <v>0</v>
      </c>
      <c r="G35" s="165">
        <f>+'1.INTRO'!A57</f>
        <v>0</v>
      </c>
      <c r="H35" s="165">
        <f>+'1.INTRO'!A58</f>
        <v>0</v>
      </c>
      <c r="I35" s="165">
        <f>+'1.INTRO'!A59</f>
        <v>0</v>
      </c>
      <c r="J35" s="165">
        <f>+'1.INTRO'!A60</f>
        <v>0</v>
      </c>
      <c r="K35" s="165">
        <f>+'1.INTRO'!A61</f>
        <v>0</v>
      </c>
      <c r="L35" s="165">
        <f>+'1.INTRO'!A62</f>
        <v>0</v>
      </c>
      <c r="P35" s="118">
        <f t="shared" si="19"/>
        <v>244</v>
      </c>
      <c r="Q35" s="116" t="str">
        <f t="shared" ca="1" si="12"/>
        <v>B8_detalle!E244</v>
      </c>
      <c r="R35" s="118"/>
      <c r="S35" s="118"/>
      <c r="T35" s="118"/>
      <c r="U35" s="118"/>
      <c r="V35" s="118"/>
      <c r="W35" s="164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B8_detalle!E247</v>
      </c>
      <c r="R36" s="118"/>
      <c r="S36" s="118"/>
      <c r="T36" s="118"/>
      <c r="U36" s="118"/>
      <c r="V36" s="118"/>
      <c r="W36" s="164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B8_detalle!E250</v>
      </c>
      <c r="R37" s="118"/>
      <c r="S37" s="118"/>
      <c r="T37" s="118"/>
      <c r="U37" s="118"/>
      <c r="V37" s="118"/>
      <c r="W37" s="164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B8_detalle!E267</v>
      </c>
      <c r="R38" s="118"/>
      <c r="S38" s="118"/>
      <c r="T38" s="118"/>
      <c r="U38" s="118"/>
      <c r="V38" s="118"/>
      <c r="W38" s="164"/>
    </row>
    <row r="39" spans="1:23" ht="18" x14ac:dyDescent="0.25">
      <c r="J39" s="24"/>
      <c r="P39" s="118">
        <f t="shared" si="19"/>
        <v>278</v>
      </c>
      <c r="Q39" s="116" t="str">
        <f t="shared" ca="1" si="12"/>
        <v>B8_detalle!E278</v>
      </c>
      <c r="R39" s="116"/>
      <c r="S39" s="116"/>
      <c r="T39" s="116"/>
      <c r="U39" s="116"/>
      <c r="V39" s="116"/>
      <c r="W39" s="127"/>
    </row>
    <row r="40" spans="1:23" ht="18" x14ac:dyDescent="0.25">
      <c r="J40" s="24"/>
      <c r="P40" s="118">
        <f t="shared" si="19"/>
        <v>289</v>
      </c>
      <c r="Q40" s="116" t="str">
        <f t="shared" ca="1" si="12"/>
        <v>B8_detalle!E289</v>
      </c>
      <c r="R40" s="116"/>
      <c r="S40" s="116"/>
      <c r="T40" s="116"/>
      <c r="U40" s="116"/>
      <c r="V40" s="116"/>
      <c r="W40" s="127"/>
    </row>
    <row r="41" spans="1:23" ht="18" x14ac:dyDescent="0.25">
      <c r="J41" s="24"/>
      <c r="P41" s="118">
        <f t="shared" si="19"/>
        <v>317</v>
      </c>
      <c r="Q41" s="116" t="str">
        <f t="shared" ca="1" si="12"/>
        <v>B8_detalle!E317</v>
      </c>
      <c r="R41" s="116"/>
      <c r="S41" s="116"/>
      <c r="T41" s="116"/>
      <c r="U41" s="116"/>
      <c r="V41" s="116"/>
      <c r="W41" s="127"/>
    </row>
    <row r="42" spans="1:23" ht="18" x14ac:dyDescent="0.25">
      <c r="J42" s="24"/>
      <c r="P42" s="118">
        <f t="shared" si="19"/>
        <v>320</v>
      </c>
      <c r="Q42" s="116" t="str">
        <f t="shared" ca="1" si="12"/>
        <v>B8_detalle!E320</v>
      </c>
      <c r="R42" s="116"/>
      <c r="S42" s="116"/>
      <c r="T42" s="116"/>
      <c r="U42" s="116"/>
      <c r="V42" s="116"/>
      <c r="W42" s="127"/>
    </row>
    <row r="43" spans="1:23" ht="18" x14ac:dyDescent="0.25">
      <c r="J43" s="24"/>
      <c r="P43" s="118">
        <f t="shared" si="19"/>
        <v>323</v>
      </c>
      <c r="Q43" s="116" t="str">
        <f t="shared" ca="1" si="12"/>
        <v>B8_detalle!E323</v>
      </c>
      <c r="R43" s="116"/>
      <c r="S43" s="116"/>
      <c r="T43" s="116"/>
      <c r="U43" s="116"/>
      <c r="V43" s="116"/>
      <c r="W43" s="127"/>
    </row>
    <row r="44" spans="1:23" ht="18" x14ac:dyDescent="0.25">
      <c r="J44" s="24"/>
      <c r="P44" s="118">
        <f t="shared" si="19"/>
        <v>340</v>
      </c>
      <c r="Q44" s="116" t="str">
        <f t="shared" ca="1" si="12"/>
        <v>B8_detalle!E340</v>
      </c>
      <c r="R44" s="116"/>
      <c r="S44" s="116"/>
      <c r="T44" s="116"/>
      <c r="U44" s="116"/>
      <c r="V44" s="116"/>
      <c r="W44" s="127"/>
    </row>
    <row r="45" spans="1:23" ht="18" x14ac:dyDescent="0.25">
      <c r="J45" s="24"/>
      <c r="P45" s="118">
        <v>368</v>
      </c>
      <c r="Q45" s="116" t="str">
        <f t="shared" ca="1" si="12"/>
        <v>B8_detalle!E368</v>
      </c>
      <c r="R45" s="116"/>
      <c r="S45" s="116"/>
      <c r="T45" s="116"/>
      <c r="U45" s="116"/>
      <c r="V45" s="116"/>
      <c r="W45" s="127"/>
    </row>
    <row r="46" spans="1:23" ht="18" x14ac:dyDescent="0.25">
      <c r="J46" s="24"/>
      <c r="P46" s="118">
        <v>371</v>
      </c>
      <c r="Q46" s="116" t="str">
        <f t="shared" ca="1" si="12"/>
        <v>B8_detalle!E371</v>
      </c>
      <c r="R46" s="116"/>
      <c r="S46" s="116"/>
      <c r="T46" s="116"/>
      <c r="U46" s="116"/>
      <c r="V46" s="116"/>
      <c r="W46" s="127"/>
    </row>
    <row r="47" spans="1:23" ht="18" x14ac:dyDescent="0.25">
      <c r="J47" s="24"/>
      <c r="P47" s="118">
        <v>374</v>
      </c>
      <c r="Q47" s="116" t="str">
        <f t="shared" ca="1" si="12"/>
        <v>B8_detalle!E374</v>
      </c>
      <c r="R47" s="116"/>
      <c r="S47" s="116"/>
      <c r="T47" s="116"/>
      <c r="U47" s="116"/>
      <c r="V47" s="116"/>
      <c r="W47" s="127"/>
    </row>
    <row r="48" spans="1:23" ht="18" x14ac:dyDescent="0.25">
      <c r="J48" s="24"/>
      <c r="P48" s="118">
        <v>391</v>
      </c>
      <c r="Q48" s="116" t="str">
        <f t="shared" ca="1" si="12"/>
        <v>B8_detalle!E391</v>
      </c>
      <c r="R48" s="116"/>
      <c r="S48" s="116"/>
      <c r="T48" s="116"/>
      <c r="U48" s="116"/>
      <c r="V48" s="116"/>
      <c r="W48" s="127"/>
    </row>
    <row r="49" spans="10:23" ht="18" x14ac:dyDescent="0.25">
      <c r="J49" s="24"/>
      <c r="P49" s="118"/>
      <c r="Q49" s="116"/>
      <c r="R49" s="116"/>
      <c r="S49" s="116"/>
      <c r="T49" s="116"/>
      <c r="U49" s="116"/>
      <c r="V49" s="116"/>
      <c r="W49" s="127"/>
    </row>
    <row r="50" spans="10:23" ht="18" x14ac:dyDescent="0.25">
      <c r="J50" s="24"/>
      <c r="P50" s="118"/>
      <c r="Q50" s="116"/>
      <c r="R50" s="116"/>
      <c r="S50" s="116"/>
      <c r="T50" s="116"/>
      <c r="U50" s="116"/>
      <c r="V50" s="116"/>
      <c r="W50" s="127"/>
    </row>
    <row r="51" spans="10:23" ht="18" x14ac:dyDescent="0.25">
      <c r="J51" s="24"/>
      <c r="P51" s="118"/>
      <c r="Q51" s="116"/>
      <c r="R51" s="116"/>
      <c r="S51" s="116"/>
      <c r="T51" s="116"/>
      <c r="U51" s="116"/>
      <c r="V51" s="116"/>
      <c r="W51" s="127"/>
    </row>
    <row r="52" spans="10:23" ht="18" x14ac:dyDescent="0.25">
      <c r="J52" s="24"/>
      <c r="P52" s="118"/>
      <c r="Q52" s="116"/>
      <c r="R52" s="116"/>
      <c r="S52" s="116"/>
      <c r="T52" s="116"/>
      <c r="U52" s="116"/>
      <c r="V52" s="116"/>
      <c r="W52" s="127"/>
    </row>
    <row r="53" spans="10:23" x14ac:dyDescent="0.2">
      <c r="J53" s="24"/>
      <c r="P53" s="116"/>
      <c r="Q53" s="116"/>
      <c r="R53" s="116"/>
      <c r="S53" s="116"/>
      <c r="T53" s="116"/>
      <c r="U53" s="116"/>
      <c r="V53" s="116"/>
      <c r="W53" s="127"/>
    </row>
    <row r="54" spans="10:23" x14ac:dyDescent="0.2">
      <c r="J54" s="24"/>
      <c r="P54" s="116"/>
      <c r="Q54" s="116"/>
      <c r="R54" s="116"/>
      <c r="S54" s="116"/>
      <c r="T54" s="116"/>
      <c r="U54" s="116"/>
      <c r="V54" s="116"/>
      <c r="W54" s="127"/>
    </row>
    <row r="55" spans="10:23" x14ac:dyDescent="0.2">
      <c r="J55" s="24"/>
      <c r="P55" s="116"/>
      <c r="Q55" s="116"/>
      <c r="R55" s="116"/>
      <c r="S55" s="116"/>
      <c r="T55" s="116"/>
      <c r="U55" s="116"/>
      <c r="V55" s="116"/>
      <c r="W55" s="127"/>
    </row>
    <row r="56" spans="10:23" x14ac:dyDescent="0.2">
      <c r="J56" s="24"/>
      <c r="P56" s="116"/>
      <c r="Q56" s="116"/>
      <c r="R56" s="116"/>
      <c r="S56" s="116"/>
      <c r="T56" s="116"/>
      <c r="U56" s="116"/>
      <c r="V56" s="116"/>
      <c r="W56" s="127"/>
    </row>
    <row r="57" spans="10:23" x14ac:dyDescent="0.2">
      <c r="J57" s="24"/>
      <c r="P57" s="116"/>
      <c r="Q57" s="116"/>
      <c r="R57" s="116"/>
      <c r="S57" s="116"/>
      <c r="T57" s="116"/>
      <c r="U57" s="116"/>
      <c r="V57" s="116"/>
      <c r="W57" s="127"/>
    </row>
    <row r="58" spans="10:23" x14ac:dyDescent="0.2">
      <c r="J58" s="24"/>
      <c r="P58" s="116"/>
      <c r="Q58" s="116"/>
      <c r="R58" s="116"/>
      <c r="S58" s="116"/>
      <c r="T58" s="116"/>
      <c r="U58" s="116"/>
      <c r="V58" s="116"/>
      <c r="W58" s="127"/>
    </row>
    <row r="59" spans="10:23" x14ac:dyDescent="0.2">
      <c r="J59" s="24"/>
      <c r="P59" s="116"/>
      <c r="Q59" s="116"/>
      <c r="R59" s="116"/>
      <c r="S59" s="116"/>
      <c r="T59" s="116"/>
      <c r="U59" s="116"/>
      <c r="V59" s="116"/>
      <c r="W59" s="127"/>
    </row>
    <row r="60" spans="10:23" x14ac:dyDescent="0.2">
      <c r="J60" s="24"/>
      <c r="P60" s="116"/>
      <c r="Q60" s="116"/>
      <c r="R60" s="116"/>
      <c r="S60" s="116"/>
      <c r="T60" s="116"/>
      <c r="U60" s="116"/>
      <c r="V60" s="116"/>
      <c r="W60" s="127"/>
    </row>
    <row r="61" spans="10:23" x14ac:dyDescent="0.2">
      <c r="J61" s="24"/>
      <c r="P61" s="116"/>
      <c r="Q61" s="116"/>
      <c r="R61" s="116"/>
      <c r="S61" s="116"/>
      <c r="T61" s="116"/>
      <c r="U61" s="116"/>
      <c r="V61" s="116"/>
      <c r="W61" s="127"/>
    </row>
    <row r="62" spans="10:23" x14ac:dyDescent="0.2">
      <c r="J62" s="24"/>
      <c r="P62" s="116"/>
      <c r="Q62" s="116"/>
      <c r="R62" s="116"/>
      <c r="S62" s="116"/>
      <c r="T62" s="116"/>
      <c r="U62" s="116"/>
      <c r="V62" s="116"/>
      <c r="W62" s="127"/>
    </row>
    <row r="63" spans="10:23" x14ac:dyDescent="0.2">
      <c r="J63" s="24"/>
      <c r="P63" s="116"/>
      <c r="Q63" s="116"/>
      <c r="R63" s="116"/>
      <c r="S63" s="116"/>
      <c r="T63" s="116"/>
      <c r="U63" s="116"/>
      <c r="V63" s="116"/>
      <c r="W63" s="127"/>
    </row>
    <row r="64" spans="10:23" x14ac:dyDescent="0.2">
      <c r="J64" s="24"/>
      <c r="P64" s="116"/>
      <c r="Q64" s="116"/>
      <c r="R64" s="116"/>
      <c r="S64" s="116"/>
      <c r="T64" s="116"/>
      <c r="U64" s="116"/>
      <c r="V64" s="116"/>
      <c r="W64" s="127"/>
    </row>
    <row r="65" spans="10:23" x14ac:dyDescent="0.2">
      <c r="J65" s="24"/>
      <c r="P65" s="116"/>
      <c r="Q65" s="116"/>
      <c r="R65" s="116"/>
      <c r="S65" s="116"/>
      <c r="T65" s="116"/>
      <c r="U65" s="116"/>
      <c r="V65" s="116"/>
      <c r="W65" s="127"/>
    </row>
    <row r="66" spans="10:23" x14ac:dyDescent="0.2">
      <c r="J66" s="24"/>
      <c r="P66" s="116"/>
      <c r="Q66" s="116"/>
      <c r="R66" s="116"/>
      <c r="S66" s="116"/>
      <c r="T66" s="116"/>
      <c r="U66" s="116"/>
      <c r="V66" s="116"/>
      <c r="W66" s="127"/>
    </row>
    <row r="67" spans="10:23" x14ac:dyDescent="0.2">
      <c r="J67" s="24"/>
      <c r="P67" s="116"/>
      <c r="Q67" s="116"/>
      <c r="R67" s="116"/>
      <c r="S67" s="116"/>
      <c r="T67" s="116"/>
      <c r="U67" s="116"/>
      <c r="V67" s="116"/>
      <c r="W67" s="127"/>
    </row>
    <row r="68" spans="10:23" x14ac:dyDescent="0.2">
      <c r="J68" s="24"/>
      <c r="P68" s="116"/>
      <c r="Q68" s="116"/>
      <c r="R68" s="116"/>
      <c r="S68" s="116"/>
      <c r="T68" s="116"/>
      <c r="U68" s="116"/>
      <c r="V68" s="116"/>
      <c r="W68" s="127"/>
    </row>
    <row r="69" spans="10:23" x14ac:dyDescent="0.2">
      <c r="J69" s="24"/>
      <c r="P69" s="116"/>
      <c r="Q69" s="116"/>
      <c r="R69" s="116"/>
      <c r="S69" s="116"/>
      <c r="T69" s="116"/>
      <c r="U69" s="116"/>
      <c r="V69" s="116"/>
      <c r="W69" s="127"/>
    </row>
    <row r="70" spans="10:23" x14ac:dyDescent="0.2">
      <c r="J70" s="25"/>
      <c r="P70" s="116"/>
      <c r="Q70" s="116"/>
      <c r="R70" s="116"/>
      <c r="S70" s="116"/>
      <c r="T70" s="116"/>
      <c r="U70" s="116"/>
      <c r="V70" s="116"/>
      <c r="W70" s="127"/>
    </row>
    <row r="71" spans="10:23" x14ac:dyDescent="0.2">
      <c r="J71" s="25"/>
      <c r="P71" s="116"/>
      <c r="Q71" s="116"/>
      <c r="R71" s="116"/>
      <c r="S71" s="116"/>
      <c r="T71" s="116"/>
      <c r="U71" s="116"/>
      <c r="V71" s="116"/>
      <c r="W71" s="127"/>
    </row>
    <row r="72" spans="10:23" x14ac:dyDescent="0.2">
      <c r="J72" s="25"/>
      <c r="P72" s="116"/>
      <c r="Q72" s="116"/>
      <c r="R72" s="116"/>
      <c r="S72" s="116"/>
      <c r="T72" s="116"/>
      <c r="U72" s="116"/>
      <c r="V72" s="116"/>
      <c r="W72" s="127"/>
    </row>
    <row r="73" spans="10:23" x14ac:dyDescent="0.2">
      <c r="J73" s="25"/>
      <c r="P73" s="116"/>
      <c r="Q73" s="116"/>
      <c r="R73" s="116"/>
      <c r="S73" s="116"/>
      <c r="T73" s="116"/>
      <c r="U73" s="116"/>
      <c r="V73" s="116"/>
      <c r="W73" s="127"/>
    </row>
    <row r="74" spans="10:23" x14ac:dyDescent="0.2">
      <c r="J74" s="25"/>
      <c r="P74" s="116"/>
      <c r="Q74" s="116"/>
      <c r="R74" s="116"/>
      <c r="S74" s="116"/>
      <c r="T74" s="116"/>
      <c r="U74" s="116"/>
      <c r="V74" s="116"/>
      <c r="W74" s="127"/>
    </row>
    <row r="75" spans="10:23" x14ac:dyDescent="0.2">
      <c r="J75" s="25"/>
      <c r="P75" s="116"/>
      <c r="Q75" s="116"/>
      <c r="R75" s="116"/>
      <c r="S75" s="116"/>
      <c r="T75" s="116"/>
      <c r="U75" s="116"/>
      <c r="V75" s="116"/>
      <c r="W75" s="127"/>
    </row>
    <row r="76" spans="10:23" x14ac:dyDescent="0.2">
      <c r="J76" s="25"/>
      <c r="P76" s="116"/>
      <c r="Q76" s="116"/>
      <c r="R76" s="116"/>
      <c r="S76" s="116"/>
      <c r="T76" s="116"/>
      <c r="U76" s="116"/>
      <c r="V76" s="116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ruwVsmIAJ/mdqsIDpNjeqIFnBshj/B+QiR8qHAaxJwiTtosG4ZhAXiizBaDpMQrQhu+wxyfOyHAGah6iXpyKhg==" saltValue="TPsLUb44VzZ2MEnCvcZxBQ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111" priority="7">
      <formula>AND($K$19&gt;0,$K$19&lt;&gt;$H$9)</formula>
    </cfRule>
  </conditionalFormatting>
  <conditionalFormatting sqref="K22">
    <cfRule type="expression" dxfId="110" priority="6">
      <formula>AND($K$22&gt;0,$K$22&lt;&gt;$H$12)</formula>
    </cfRule>
  </conditionalFormatting>
  <conditionalFormatting sqref="K23">
    <cfRule type="expression" dxfId="109" priority="5" stopIfTrue="1">
      <formula>AND($K$23&gt;0,$K$23&lt;&gt;$H$13)</formula>
    </cfRule>
  </conditionalFormatting>
  <conditionalFormatting sqref="K24">
    <cfRule type="expression" dxfId="108" priority="4">
      <formula>AND($K$24&gt;0,$K$24&lt;&gt;$H$14)</formula>
    </cfRule>
  </conditionalFormatting>
  <conditionalFormatting sqref="J8:L8">
    <cfRule type="expression" dxfId="107" priority="3">
      <formula>$J$8&lt;&gt;""</formula>
    </cfRule>
  </conditionalFormatting>
  <conditionalFormatting sqref="B38:L38">
    <cfRule type="expression" dxfId="106" priority="2">
      <formula>AND($B$38&gt;0,$B$38&lt;&gt;$H$15)</formula>
    </cfRule>
  </conditionalFormatting>
  <conditionalFormatting sqref="E28">
    <cfRule type="expression" dxfId="105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9269B5-0C20-4CBB-A581-DFF279E49714}">
          <x14:formula1>
            <xm:f>BD!$H$1:$H$21</xm:f>
          </x14:formula1>
          <xm:sqref>Q2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IN177"/>
  <sheetViews>
    <sheetView showGridLines="0" zoomScale="90" zoomScaleNormal="90" zoomScaleSheetLayoutView="55" zoomScalePageLayoutView="40" workbookViewId="0">
      <selection activeCell="BL1" sqref="BL1"/>
    </sheetView>
  </sheetViews>
  <sheetFormatPr baseColWidth="10" defaultColWidth="10.85546875" defaultRowHeight="12.75" x14ac:dyDescent="0.2"/>
  <cols>
    <col min="1" max="1" width="50.140625" style="21" customWidth="1"/>
    <col min="2" max="7" width="20.5703125" style="21" customWidth="1"/>
    <col min="8" max="8" width="20.85546875" style="21" customWidth="1"/>
    <col min="9" max="11" width="20.5703125" style="21" customWidth="1"/>
    <col min="12" max="12" width="21.7109375" style="21" customWidth="1"/>
    <col min="13" max="13" width="13.42578125" style="21" customWidth="1"/>
    <col min="14" max="21" width="10.85546875" style="21"/>
    <col min="22" max="22" width="10.85546875" style="187"/>
    <col min="23" max="23" width="23.7109375" style="187" customWidth="1"/>
    <col min="24" max="24" width="10" style="116" customWidth="1"/>
    <col min="25" max="25" width="13.85546875" style="116" customWidth="1"/>
    <col min="26" max="26" width="12.5703125" style="116" customWidth="1"/>
    <col min="27" max="30" width="10.85546875" style="116"/>
    <col min="31" max="31" width="12.5703125" style="116" bestFit="1" customWidth="1"/>
    <col min="32" max="63" width="10.85546875" style="116"/>
    <col min="64" max="64" width="22.85546875" style="116" customWidth="1"/>
    <col min="65" max="83" width="10.85546875" style="116"/>
    <col min="84" max="84" width="21.140625" style="116" customWidth="1"/>
    <col min="85" max="212" width="10.85546875" style="116"/>
    <col min="213" max="248" width="10.85546875" style="172"/>
    <col min="249" max="16384" width="10.85546875" style="21"/>
  </cols>
  <sheetData>
    <row r="1" spans="1:248" s="2" customFormat="1" ht="39" customHeight="1" x14ac:dyDescent="0.2">
      <c r="A1" s="19" t="str">
        <f>"RESUMEN DE GASTO ELEGIBLE PARA TODO EL PROYECTO "</f>
        <v xml:space="preserve">RESUMEN DE GASTO ELEGIBLE PARA TODO EL PROYECTO </v>
      </c>
      <c r="B1" s="3"/>
      <c r="C1" s="3"/>
      <c r="D1" s="3"/>
      <c r="E1" s="3"/>
      <c r="H1" s="272" t="str">
        <f>"PROYECTO: "&amp;'1.INTRO'!A2</f>
        <v>PROYECTO: 0001_ACRONIMO_XYZ</v>
      </c>
      <c r="I1" s="272"/>
      <c r="J1" s="272"/>
      <c r="K1" s="272"/>
      <c r="L1" s="272"/>
      <c r="M1" s="272"/>
      <c r="N1" s="3"/>
      <c r="O1" s="3"/>
      <c r="P1" s="163"/>
      <c r="Q1" s="163"/>
      <c r="R1" s="163"/>
      <c r="S1" s="163"/>
      <c r="T1" s="163"/>
      <c r="U1" s="163"/>
      <c r="V1" s="186"/>
      <c r="W1" s="186"/>
      <c r="X1" s="114"/>
      <c r="Y1" s="182" t="s">
        <v>493</v>
      </c>
      <c r="Z1" s="174"/>
      <c r="AA1" s="174"/>
      <c r="AB1" s="174"/>
      <c r="AC1" s="174"/>
      <c r="AD1" s="156"/>
      <c r="AE1" s="156"/>
      <c r="AF1" s="156"/>
      <c r="AG1" s="156"/>
      <c r="AH1" s="156"/>
      <c r="AI1" s="156"/>
      <c r="AJ1" s="156"/>
      <c r="AK1" s="156"/>
      <c r="AL1" s="156"/>
      <c r="AM1" s="156"/>
      <c r="AN1" s="156"/>
      <c r="AO1" s="156"/>
      <c r="AP1" s="156"/>
      <c r="AQ1" s="156"/>
      <c r="AR1" s="156"/>
      <c r="AS1" s="156"/>
      <c r="AT1" s="156"/>
      <c r="AU1" s="156"/>
      <c r="AV1" s="156"/>
      <c r="AW1" s="156"/>
      <c r="AX1" s="156"/>
      <c r="AY1" s="156"/>
      <c r="AZ1" s="156"/>
      <c r="BA1" s="156"/>
      <c r="BB1" s="156"/>
      <c r="BC1" s="156"/>
      <c r="BD1" s="156"/>
      <c r="BE1" s="156"/>
      <c r="BF1" s="156"/>
      <c r="BG1" s="156"/>
      <c r="BH1" s="156"/>
      <c r="BI1" s="156"/>
      <c r="BJ1" s="156"/>
      <c r="BK1" s="156"/>
      <c r="BL1" s="156"/>
      <c r="BM1" s="156"/>
      <c r="BN1" s="156"/>
      <c r="BO1" s="156"/>
      <c r="BP1" s="156"/>
      <c r="BQ1" s="156"/>
      <c r="BR1" s="156"/>
      <c r="BS1" s="156"/>
      <c r="BT1" s="156"/>
      <c r="BU1" s="156"/>
      <c r="BV1" s="156"/>
      <c r="BW1" s="156"/>
      <c r="BX1" s="156"/>
      <c r="BY1" s="156"/>
      <c r="BZ1" s="156"/>
      <c r="CA1" s="156"/>
      <c r="CB1" s="156"/>
      <c r="CC1" s="156"/>
      <c r="CD1" s="156"/>
      <c r="CE1" s="156"/>
      <c r="CF1" s="156"/>
      <c r="CG1" s="156"/>
      <c r="CH1" s="156"/>
      <c r="CI1" s="156"/>
      <c r="CJ1" s="156"/>
      <c r="CK1" s="156"/>
      <c r="CL1" s="156"/>
      <c r="CM1" s="156"/>
      <c r="CN1" s="156"/>
      <c r="CO1" s="156"/>
      <c r="CP1" s="156"/>
      <c r="CQ1" s="156"/>
      <c r="CR1" s="156"/>
      <c r="CS1" s="156"/>
      <c r="CT1" s="156"/>
      <c r="CU1" s="156"/>
      <c r="CV1" s="156"/>
      <c r="CW1" s="156"/>
      <c r="CX1" s="156"/>
      <c r="CY1" s="156"/>
      <c r="CZ1" s="156"/>
      <c r="DA1" s="156"/>
      <c r="DB1" s="156"/>
      <c r="DC1" s="156"/>
      <c r="DD1" s="156"/>
      <c r="DE1" s="156"/>
      <c r="DF1" s="156"/>
      <c r="DG1" s="156"/>
      <c r="DH1" s="156"/>
      <c r="DI1" s="156"/>
      <c r="DJ1" s="156"/>
      <c r="DK1" s="156"/>
      <c r="DL1" s="156"/>
      <c r="DM1" s="156"/>
      <c r="DN1" s="156"/>
      <c r="DO1" s="156"/>
      <c r="DP1" s="156"/>
      <c r="DQ1" s="156"/>
      <c r="DR1" s="156"/>
      <c r="DS1" s="156"/>
      <c r="DT1" s="156"/>
      <c r="DU1" s="156"/>
      <c r="DV1" s="156"/>
      <c r="DW1" s="156"/>
      <c r="DX1" s="156"/>
      <c r="DY1" s="156"/>
      <c r="DZ1" s="156"/>
      <c r="EA1" s="156"/>
      <c r="EB1" s="156"/>
      <c r="EC1" s="156"/>
      <c r="ED1" s="156"/>
      <c r="EE1" s="156"/>
      <c r="EF1" s="156"/>
      <c r="EG1" s="156"/>
      <c r="EH1" s="156"/>
      <c r="EI1" s="156"/>
      <c r="EJ1" s="156"/>
      <c r="EK1" s="156"/>
      <c r="EL1" s="156"/>
      <c r="EM1" s="156"/>
      <c r="EN1" s="156"/>
      <c r="EO1" s="156"/>
      <c r="EP1" s="156"/>
      <c r="EQ1" s="156"/>
      <c r="ER1" s="156"/>
      <c r="ES1" s="156"/>
      <c r="ET1" s="156"/>
      <c r="EU1" s="156"/>
      <c r="EV1" s="156"/>
      <c r="EW1" s="156"/>
      <c r="EX1" s="156"/>
      <c r="EY1" s="156"/>
      <c r="EZ1" s="156"/>
      <c r="FA1" s="156"/>
      <c r="FB1" s="156"/>
      <c r="FC1" s="156"/>
      <c r="FD1" s="156"/>
      <c r="FE1" s="156"/>
      <c r="FF1" s="156"/>
      <c r="FG1" s="156"/>
      <c r="FH1" s="156"/>
      <c r="FI1" s="156"/>
      <c r="FJ1" s="156"/>
      <c r="FK1" s="156"/>
      <c r="FL1" s="156"/>
      <c r="FM1" s="156"/>
      <c r="FN1" s="156"/>
      <c r="FO1" s="156"/>
      <c r="FP1" s="156"/>
      <c r="FQ1" s="156"/>
      <c r="FR1" s="156"/>
      <c r="FS1" s="156"/>
      <c r="FT1" s="156"/>
      <c r="FU1" s="156"/>
      <c r="FV1" s="156"/>
      <c r="FW1" s="156"/>
      <c r="FX1" s="156"/>
      <c r="FY1" s="156"/>
      <c r="FZ1" s="156"/>
      <c r="GA1" s="156"/>
      <c r="GB1" s="156"/>
      <c r="GC1" s="156"/>
      <c r="GD1" s="156"/>
      <c r="GE1" s="156"/>
      <c r="GF1" s="156"/>
      <c r="GG1" s="156"/>
      <c r="GH1" s="156"/>
      <c r="GI1" s="156"/>
      <c r="GJ1" s="156"/>
      <c r="GK1" s="156"/>
      <c r="GL1" s="156"/>
      <c r="GM1" s="156"/>
      <c r="GN1" s="156"/>
      <c r="GO1" s="156"/>
      <c r="GP1" s="156"/>
      <c r="GQ1" s="156"/>
      <c r="GR1" s="156"/>
      <c r="GS1" s="156"/>
      <c r="GT1" s="156"/>
      <c r="GU1" s="156"/>
      <c r="GV1" s="156"/>
      <c r="GW1" s="156"/>
      <c r="GX1" s="156"/>
      <c r="GY1" s="156"/>
      <c r="GZ1" s="156"/>
      <c r="HA1" s="156"/>
      <c r="HB1" s="156"/>
      <c r="HC1" s="156"/>
      <c r="HD1" s="156"/>
      <c r="HE1" s="171"/>
      <c r="HF1" s="171"/>
      <c r="HG1" s="171"/>
      <c r="HH1" s="171"/>
      <c r="HI1" s="171"/>
      <c r="HJ1" s="171"/>
      <c r="HK1" s="171"/>
      <c r="HL1" s="171"/>
      <c r="HM1" s="171"/>
      <c r="HN1" s="171"/>
      <c r="HO1" s="171"/>
      <c r="HP1" s="171"/>
      <c r="HQ1" s="171"/>
      <c r="HR1" s="171"/>
      <c r="HS1" s="171"/>
      <c r="HT1" s="171"/>
      <c r="HU1" s="171"/>
      <c r="HV1" s="171"/>
      <c r="HW1" s="171"/>
      <c r="HX1" s="171"/>
      <c r="HY1" s="171"/>
      <c r="HZ1" s="171"/>
      <c r="IA1" s="171"/>
      <c r="IB1" s="171"/>
      <c r="IC1" s="171"/>
      <c r="ID1" s="171"/>
      <c r="IE1" s="171"/>
      <c r="IF1" s="171"/>
      <c r="IG1" s="171"/>
      <c r="IH1" s="171"/>
      <c r="II1" s="171"/>
      <c r="IJ1" s="171"/>
      <c r="IK1" s="171"/>
      <c r="IL1" s="171"/>
      <c r="IM1" s="171"/>
      <c r="IN1" s="171"/>
    </row>
    <row r="2" spans="1:248" x14ac:dyDescent="0.2">
      <c r="A2" s="22"/>
      <c r="Z2" s="116" t="str">
        <f>+"E"&amp;Z4</f>
        <v>E2</v>
      </c>
      <c r="AA2" s="116" t="str">
        <f t="shared" ref="AA2:AR2" si="0">+"E"&amp;AA4</f>
        <v>E3</v>
      </c>
      <c r="AB2" s="116" t="str">
        <f t="shared" si="0"/>
        <v>E4</v>
      </c>
      <c r="AC2" s="116" t="str">
        <f t="shared" si="0"/>
        <v>E5</v>
      </c>
      <c r="AD2" s="116" t="str">
        <f t="shared" si="0"/>
        <v>E6</v>
      </c>
      <c r="AE2" s="116" t="str">
        <f t="shared" si="0"/>
        <v>E7</v>
      </c>
      <c r="AF2" s="116" t="str">
        <f t="shared" si="0"/>
        <v>E8</v>
      </c>
      <c r="AG2" s="116" t="str">
        <f t="shared" si="0"/>
        <v>E9</v>
      </c>
      <c r="AH2" s="116" t="str">
        <f t="shared" si="0"/>
        <v>E10</v>
      </c>
      <c r="AI2" s="116" t="str">
        <f t="shared" si="0"/>
        <v>E11</v>
      </c>
      <c r="AJ2" s="116" t="str">
        <f t="shared" si="0"/>
        <v>E12</v>
      </c>
      <c r="AK2" s="116" t="str">
        <f t="shared" si="0"/>
        <v>E13</v>
      </c>
      <c r="AL2" s="116" t="str">
        <f t="shared" si="0"/>
        <v>E14</v>
      </c>
      <c r="AM2" s="116" t="str">
        <f t="shared" si="0"/>
        <v>E15</v>
      </c>
      <c r="AN2" s="116" t="str">
        <f t="shared" si="0"/>
        <v>E16</v>
      </c>
      <c r="AO2" s="116" t="str">
        <f t="shared" si="0"/>
        <v>E17</v>
      </c>
      <c r="AP2" s="116" t="str">
        <f t="shared" si="0"/>
        <v>E18</v>
      </c>
      <c r="AQ2" s="116" t="str">
        <f t="shared" si="0"/>
        <v>E19</v>
      </c>
      <c r="AR2" s="116" t="str">
        <f t="shared" si="0"/>
        <v>E20</v>
      </c>
    </row>
    <row r="3" spans="1:248" ht="25.5" x14ac:dyDescent="0.2">
      <c r="A3" s="20" t="s">
        <v>531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163"/>
      <c r="Q3" s="163"/>
      <c r="R3" s="163"/>
      <c r="S3" s="163"/>
      <c r="T3" s="163"/>
      <c r="U3" s="163"/>
      <c r="V3" s="186"/>
      <c r="W3" s="186"/>
      <c r="X3" s="114"/>
      <c r="Y3" s="119" t="s">
        <v>484</v>
      </c>
      <c r="Z3" s="119" t="s">
        <v>484</v>
      </c>
      <c r="AA3" s="119" t="s">
        <v>484</v>
      </c>
      <c r="AB3" s="119" t="s">
        <v>484</v>
      </c>
      <c r="AC3" s="119" t="s">
        <v>484</v>
      </c>
      <c r="AD3" s="119" t="s">
        <v>484</v>
      </c>
      <c r="AE3" s="119" t="s">
        <v>484</v>
      </c>
      <c r="AF3" s="119" t="s">
        <v>484</v>
      </c>
      <c r="AG3" s="119" t="s">
        <v>484</v>
      </c>
      <c r="AH3" s="119" t="s">
        <v>484</v>
      </c>
      <c r="AI3" s="119" t="s">
        <v>484</v>
      </c>
      <c r="AJ3" s="119" t="s">
        <v>484</v>
      </c>
      <c r="AK3" s="119" t="s">
        <v>484</v>
      </c>
      <c r="AL3" s="119" t="s">
        <v>484</v>
      </c>
      <c r="AM3" s="119" t="s">
        <v>484</v>
      </c>
      <c r="AN3" s="119" t="s">
        <v>484</v>
      </c>
      <c r="AO3" s="119" t="s">
        <v>484</v>
      </c>
      <c r="AP3" s="119" t="s">
        <v>484</v>
      </c>
      <c r="AQ3" s="119" t="s">
        <v>484</v>
      </c>
      <c r="AR3" s="119" t="s">
        <v>484</v>
      </c>
      <c r="AS3" s="119" t="s">
        <v>485</v>
      </c>
      <c r="AT3" s="119" t="s">
        <v>485</v>
      </c>
      <c r="AU3" s="119" t="s">
        <v>485</v>
      </c>
      <c r="AV3" s="119" t="s">
        <v>485</v>
      </c>
      <c r="AW3" s="119" t="s">
        <v>485</v>
      </c>
      <c r="AX3" s="119" t="s">
        <v>485</v>
      </c>
      <c r="AY3" s="119" t="s">
        <v>485</v>
      </c>
      <c r="AZ3" s="119" t="s">
        <v>485</v>
      </c>
      <c r="BA3" s="119" t="s">
        <v>485</v>
      </c>
      <c r="BB3" s="119" t="s">
        <v>485</v>
      </c>
      <c r="BC3" s="119" t="s">
        <v>485</v>
      </c>
      <c r="BD3" s="119" t="s">
        <v>485</v>
      </c>
      <c r="BE3" s="119" t="s">
        <v>485</v>
      </c>
      <c r="BF3" s="119" t="s">
        <v>485</v>
      </c>
      <c r="BG3" s="119" t="s">
        <v>485</v>
      </c>
      <c r="BH3" s="119" t="s">
        <v>485</v>
      </c>
      <c r="BI3" s="119" t="s">
        <v>485</v>
      </c>
      <c r="BJ3" s="119" t="s">
        <v>485</v>
      </c>
      <c r="BK3" s="119" t="s">
        <v>485</v>
      </c>
      <c r="BL3" s="119" t="s">
        <v>485</v>
      </c>
      <c r="BM3" s="119" t="s">
        <v>486</v>
      </c>
      <c r="BN3" s="119" t="s">
        <v>486</v>
      </c>
      <c r="BO3" s="119" t="s">
        <v>486</v>
      </c>
      <c r="BP3" s="119" t="s">
        <v>486</v>
      </c>
      <c r="BQ3" s="119" t="s">
        <v>486</v>
      </c>
      <c r="BR3" s="119" t="s">
        <v>486</v>
      </c>
      <c r="BS3" s="119" t="s">
        <v>486</v>
      </c>
      <c r="BT3" s="119" t="s">
        <v>486</v>
      </c>
      <c r="BU3" s="119" t="s">
        <v>486</v>
      </c>
      <c r="BV3" s="119" t="s">
        <v>486</v>
      </c>
      <c r="BW3" s="119" t="s">
        <v>486</v>
      </c>
      <c r="BX3" s="119" t="s">
        <v>486</v>
      </c>
      <c r="BY3" s="119" t="s">
        <v>486</v>
      </c>
      <c r="BZ3" s="119" t="s">
        <v>486</v>
      </c>
      <c r="CA3" s="119" t="s">
        <v>486</v>
      </c>
      <c r="CB3" s="119" t="s">
        <v>486</v>
      </c>
      <c r="CC3" s="119" t="s">
        <v>486</v>
      </c>
      <c r="CD3" s="119" t="s">
        <v>486</v>
      </c>
      <c r="CE3" s="119" t="s">
        <v>486</v>
      </c>
      <c r="CF3" s="119" t="s">
        <v>486</v>
      </c>
      <c r="CG3" s="119" t="s">
        <v>487</v>
      </c>
      <c r="CH3" s="119" t="s">
        <v>487</v>
      </c>
      <c r="CI3" s="119" t="s">
        <v>487</v>
      </c>
      <c r="CJ3" s="119" t="s">
        <v>487</v>
      </c>
      <c r="CK3" s="119" t="s">
        <v>487</v>
      </c>
      <c r="CL3" s="119" t="s">
        <v>487</v>
      </c>
      <c r="CM3" s="119" t="s">
        <v>487</v>
      </c>
      <c r="CN3" s="119" t="s">
        <v>487</v>
      </c>
      <c r="CO3" s="119" t="s">
        <v>487</v>
      </c>
      <c r="CP3" s="119" t="s">
        <v>487</v>
      </c>
      <c r="CQ3" s="119" t="s">
        <v>487</v>
      </c>
      <c r="CR3" s="119" t="s">
        <v>487</v>
      </c>
      <c r="CS3" s="119" t="s">
        <v>487</v>
      </c>
      <c r="CT3" s="119" t="s">
        <v>487</v>
      </c>
      <c r="CU3" s="119" t="s">
        <v>487</v>
      </c>
      <c r="CV3" s="119" t="s">
        <v>487</v>
      </c>
      <c r="CW3" s="119" t="s">
        <v>487</v>
      </c>
      <c r="CX3" s="119" t="s">
        <v>487</v>
      </c>
      <c r="CY3" s="119" t="s">
        <v>487</v>
      </c>
      <c r="CZ3" s="119" t="s">
        <v>487</v>
      </c>
      <c r="DA3" s="119" t="s">
        <v>488</v>
      </c>
      <c r="DB3" s="119" t="s">
        <v>488</v>
      </c>
      <c r="DC3" s="119" t="s">
        <v>488</v>
      </c>
      <c r="DD3" s="119" t="s">
        <v>488</v>
      </c>
      <c r="DE3" s="119" t="s">
        <v>488</v>
      </c>
      <c r="DF3" s="119" t="s">
        <v>488</v>
      </c>
      <c r="DG3" s="119" t="s">
        <v>488</v>
      </c>
      <c r="DH3" s="119" t="s">
        <v>488</v>
      </c>
      <c r="DI3" s="119" t="s">
        <v>488</v>
      </c>
      <c r="DJ3" s="119" t="s">
        <v>488</v>
      </c>
      <c r="DK3" s="119" t="s">
        <v>488</v>
      </c>
      <c r="DL3" s="119" t="s">
        <v>488</v>
      </c>
      <c r="DM3" s="119" t="s">
        <v>488</v>
      </c>
      <c r="DN3" s="119" t="s">
        <v>488</v>
      </c>
      <c r="DO3" s="119" t="s">
        <v>488</v>
      </c>
      <c r="DP3" s="119" t="s">
        <v>488</v>
      </c>
      <c r="DQ3" s="119" t="s">
        <v>488</v>
      </c>
      <c r="DR3" s="119" t="s">
        <v>488</v>
      </c>
      <c r="DS3" s="119" t="s">
        <v>488</v>
      </c>
      <c r="DT3" s="119" t="s">
        <v>488</v>
      </c>
      <c r="DU3" s="119" t="s">
        <v>489</v>
      </c>
      <c r="DV3" s="119" t="s">
        <v>489</v>
      </c>
      <c r="DW3" s="119" t="s">
        <v>489</v>
      </c>
      <c r="DX3" s="119" t="s">
        <v>489</v>
      </c>
      <c r="DY3" s="119" t="s">
        <v>489</v>
      </c>
      <c r="DZ3" s="119" t="s">
        <v>489</v>
      </c>
      <c r="EA3" s="119" t="s">
        <v>489</v>
      </c>
      <c r="EB3" s="119" t="s">
        <v>489</v>
      </c>
      <c r="EC3" s="119" t="s">
        <v>489</v>
      </c>
      <c r="ED3" s="119" t="s">
        <v>489</v>
      </c>
      <c r="EE3" s="119" t="s">
        <v>489</v>
      </c>
      <c r="EF3" s="119" t="s">
        <v>489</v>
      </c>
      <c r="EG3" s="119" t="s">
        <v>489</v>
      </c>
      <c r="EH3" s="119" t="s">
        <v>489</v>
      </c>
      <c r="EI3" s="119" t="s">
        <v>489</v>
      </c>
      <c r="EJ3" s="119" t="s">
        <v>489</v>
      </c>
      <c r="EK3" s="119" t="s">
        <v>489</v>
      </c>
      <c r="EL3" s="119" t="s">
        <v>489</v>
      </c>
      <c r="EM3" s="119" t="s">
        <v>489</v>
      </c>
      <c r="EN3" s="119" t="s">
        <v>489</v>
      </c>
      <c r="EO3" s="119" t="s">
        <v>490</v>
      </c>
      <c r="EP3" s="119" t="s">
        <v>490</v>
      </c>
      <c r="EQ3" s="119" t="s">
        <v>490</v>
      </c>
      <c r="ER3" s="119" t="s">
        <v>490</v>
      </c>
      <c r="ES3" s="119" t="s">
        <v>490</v>
      </c>
      <c r="ET3" s="119" t="s">
        <v>490</v>
      </c>
      <c r="EU3" s="119" t="s">
        <v>490</v>
      </c>
      <c r="EV3" s="119" t="s">
        <v>490</v>
      </c>
      <c r="EW3" s="119" t="s">
        <v>490</v>
      </c>
      <c r="EX3" s="119" t="s">
        <v>490</v>
      </c>
      <c r="EY3" s="119" t="s">
        <v>490</v>
      </c>
      <c r="EZ3" s="119" t="s">
        <v>490</v>
      </c>
      <c r="FA3" s="119" t="s">
        <v>490</v>
      </c>
      <c r="FB3" s="119" t="s">
        <v>490</v>
      </c>
      <c r="FC3" s="119" t="s">
        <v>490</v>
      </c>
      <c r="FD3" s="119" t="s">
        <v>490</v>
      </c>
      <c r="FE3" s="119" t="s">
        <v>490</v>
      </c>
      <c r="FF3" s="119" t="s">
        <v>490</v>
      </c>
      <c r="FG3" s="119" t="s">
        <v>490</v>
      </c>
      <c r="FH3" s="119" t="s">
        <v>490</v>
      </c>
      <c r="FI3" s="119" t="s">
        <v>491</v>
      </c>
      <c r="FJ3" s="119" t="s">
        <v>491</v>
      </c>
      <c r="FK3" s="119" t="s">
        <v>491</v>
      </c>
      <c r="FL3" s="119" t="s">
        <v>491</v>
      </c>
      <c r="FM3" s="119" t="s">
        <v>491</v>
      </c>
      <c r="FN3" s="119" t="s">
        <v>491</v>
      </c>
      <c r="FO3" s="119" t="s">
        <v>491</v>
      </c>
      <c r="FP3" s="119" t="s">
        <v>491</v>
      </c>
      <c r="FQ3" s="119" t="s">
        <v>491</v>
      </c>
      <c r="FR3" s="119" t="s">
        <v>491</v>
      </c>
      <c r="FS3" s="119" t="s">
        <v>491</v>
      </c>
      <c r="FT3" s="119" t="s">
        <v>491</v>
      </c>
      <c r="FU3" s="119" t="s">
        <v>491</v>
      </c>
      <c r="FV3" s="119" t="s">
        <v>491</v>
      </c>
      <c r="FW3" s="119" t="s">
        <v>491</v>
      </c>
      <c r="FX3" s="119" t="s">
        <v>491</v>
      </c>
      <c r="FY3" s="119" t="s">
        <v>491</v>
      </c>
      <c r="FZ3" s="119" t="s">
        <v>491</v>
      </c>
      <c r="GA3" s="119" t="s">
        <v>491</v>
      </c>
      <c r="GB3" s="119" t="s">
        <v>491</v>
      </c>
      <c r="GC3" s="119" t="s">
        <v>492</v>
      </c>
      <c r="GD3" s="119" t="s">
        <v>492</v>
      </c>
      <c r="GE3" s="119" t="s">
        <v>492</v>
      </c>
      <c r="GF3" s="119" t="s">
        <v>492</v>
      </c>
      <c r="GG3" s="119" t="s">
        <v>492</v>
      </c>
      <c r="GH3" s="119" t="s">
        <v>492</v>
      </c>
      <c r="GI3" s="119" t="s">
        <v>492</v>
      </c>
      <c r="GJ3" s="119" t="s">
        <v>492</v>
      </c>
      <c r="GK3" s="119" t="s">
        <v>492</v>
      </c>
      <c r="GL3" s="119" t="s">
        <v>492</v>
      </c>
      <c r="GM3" s="119" t="s">
        <v>492</v>
      </c>
      <c r="GN3" s="119" t="s">
        <v>492</v>
      </c>
      <c r="GO3" s="119" t="s">
        <v>492</v>
      </c>
      <c r="GP3" s="119" t="s">
        <v>492</v>
      </c>
      <c r="GQ3" s="119" t="s">
        <v>492</v>
      </c>
      <c r="GR3" s="119" t="s">
        <v>492</v>
      </c>
      <c r="GS3" s="119" t="s">
        <v>492</v>
      </c>
      <c r="GT3" s="119" t="s">
        <v>492</v>
      </c>
      <c r="GU3" s="119" t="s">
        <v>492</v>
      </c>
      <c r="GV3" s="119" t="s">
        <v>492</v>
      </c>
      <c r="GW3" s="119" t="s">
        <v>503</v>
      </c>
      <c r="GX3" s="119" t="s">
        <v>503</v>
      </c>
      <c r="GY3" s="119" t="s">
        <v>503</v>
      </c>
      <c r="GZ3" s="119" t="s">
        <v>503</v>
      </c>
      <c r="HA3" s="119" t="s">
        <v>503</v>
      </c>
      <c r="HB3" s="119" t="s">
        <v>503</v>
      </c>
      <c r="HC3" s="119" t="s">
        <v>503</v>
      </c>
      <c r="HD3" s="119" t="s">
        <v>503</v>
      </c>
      <c r="HE3" s="119" t="s">
        <v>503</v>
      </c>
      <c r="HF3" s="119" t="s">
        <v>503</v>
      </c>
      <c r="HG3" s="119" t="s">
        <v>503</v>
      </c>
      <c r="HH3" s="119" t="s">
        <v>503</v>
      </c>
      <c r="HI3" s="119" t="s">
        <v>503</v>
      </c>
      <c r="HJ3" s="119" t="s">
        <v>503</v>
      </c>
      <c r="HK3" s="119" t="s">
        <v>503</v>
      </c>
      <c r="HL3" s="119" t="s">
        <v>503</v>
      </c>
      <c r="HM3" s="119" t="s">
        <v>503</v>
      </c>
      <c r="HN3" s="119" t="s">
        <v>503</v>
      </c>
      <c r="HO3" s="119" t="s">
        <v>503</v>
      </c>
      <c r="HP3" s="119" t="s">
        <v>503</v>
      </c>
    </row>
    <row r="4" spans="1:248" ht="11.25" customHeight="1" x14ac:dyDescent="0.2">
      <c r="A4" s="23"/>
      <c r="B4" s="23"/>
      <c r="C4" s="23"/>
      <c r="D4" s="23"/>
      <c r="E4" s="23"/>
      <c r="F4" s="23"/>
      <c r="G4" s="23"/>
      <c r="H4" s="23"/>
      <c r="I4" s="23"/>
      <c r="J4" s="23"/>
      <c r="Y4" s="119" t="s">
        <v>483</v>
      </c>
      <c r="Z4" s="119">
        <v>2</v>
      </c>
      <c r="AA4" s="119">
        <v>3</v>
      </c>
      <c r="AB4" s="119">
        <v>4</v>
      </c>
      <c r="AC4" s="119">
        <v>5</v>
      </c>
      <c r="AD4" s="119">
        <v>6</v>
      </c>
      <c r="AE4" s="119">
        <v>7</v>
      </c>
      <c r="AF4" s="119">
        <v>8</v>
      </c>
      <c r="AG4" s="119">
        <v>9</v>
      </c>
      <c r="AH4" s="119">
        <v>10</v>
      </c>
      <c r="AI4" s="119">
        <v>11</v>
      </c>
      <c r="AJ4" s="119">
        <v>12</v>
      </c>
      <c r="AK4" s="119">
        <v>13</v>
      </c>
      <c r="AL4" s="119">
        <v>14</v>
      </c>
      <c r="AM4" s="119">
        <v>15</v>
      </c>
      <c r="AN4" s="119">
        <v>16</v>
      </c>
      <c r="AO4" s="119">
        <v>17</v>
      </c>
      <c r="AP4" s="119">
        <v>18</v>
      </c>
      <c r="AQ4" s="119">
        <v>19</v>
      </c>
      <c r="AR4" s="119">
        <v>20</v>
      </c>
      <c r="AS4" s="119" t="s">
        <v>483</v>
      </c>
      <c r="AT4" s="119">
        <v>2</v>
      </c>
      <c r="AU4" s="119">
        <v>3</v>
      </c>
      <c r="AV4" s="119">
        <v>4</v>
      </c>
      <c r="AW4" s="119">
        <v>5</v>
      </c>
      <c r="AX4" s="119">
        <v>6</v>
      </c>
      <c r="AY4" s="119">
        <v>7</v>
      </c>
      <c r="AZ4" s="119">
        <v>8</v>
      </c>
      <c r="BA4" s="119">
        <v>9</v>
      </c>
      <c r="BB4" s="119">
        <v>10</v>
      </c>
      <c r="BC4" s="119">
        <v>11</v>
      </c>
      <c r="BD4" s="119">
        <v>12</v>
      </c>
      <c r="BE4" s="119">
        <v>13</v>
      </c>
      <c r="BF4" s="119">
        <v>14</v>
      </c>
      <c r="BG4" s="119">
        <v>15</v>
      </c>
      <c r="BH4" s="119">
        <v>16</v>
      </c>
      <c r="BI4" s="119">
        <v>17</v>
      </c>
      <c r="BJ4" s="119">
        <v>18</v>
      </c>
      <c r="BK4" s="119">
        <v>19</v>
      </c>
      <c r="BL4" s="119">
        <v>20</v>
      </c>
      <c r="BM4" s="119" t="s">
        <v>483</v>
      </c>
      <c r="BN4" s="119">
        <v>2</v>
      </c>
      <c r="BO4" s="119">
        <v>3</v>
      </c>
      <c r="BP4" s="119">
        <v>4</v>
      </c>
      <c r="BQ4" s="119">
        <v>5</v>
      </c>
      <c r="BR4" s="119">
        <v>6</v>
      </c>
      <c r="BS4" s="119">
        <v>7</v>
      </c>
      <c r="BT4" s="119">
        <v>8</v>
      </c>
      <c r="BU4" s="119">
        <v>9</v>
      </c>
      <c r="BV4" s="119">
        <v>10</v>
      </c>
      <c r="BW4" s="119">
        <v>11</v>
      </c>
      <c r="BX4" s="119">
        <v>12</v>
      </c>
      <c r="BY4" s="119">
        <v>13</v>
      </c>
      <c r="BZ4" s="119">
        <v>14</v>
      </c>
      <c r="CA4" s="119">
        <v>15</v>
      </c>
      <c r="CB4" s="119">
        <v>16</v>
      </c>
      <c r="CC4" s="119">
        <v>17</v>
      </c>
      <c r="CD4" s="119">
        <v>18</v>
      </c>
      <c r="CE4" s="119">
        <v>19</v>
      </c>
      <c r="CF4" s="119">
        <v>20</v>
      </c>
      <c r="CG4" s="119" t="s">
        <v>483</v>
      </c>
      <c r="CH4" s="119">
        <v>2</v>
      </c>
      <c r="CI4" s="119">
        <v>3</v>
      </c>
      <c r="CJ4" s="119">
        <v>4</v>
      </c>
      <c r="CK4" s="119">
        <v>5</v>
      </c>
      <c r="CL4" s="119">
        <v>6</v>
      </c>
      <c r="CM4" s="119">
        <v>7</v>
      </c>
      <c r="CN4" s="119">
        <v>8</v>
      </c>
      <c r="CO4" s="119">
        <v>9</v>
      </c>
      <c r="CP4" s="119">
        <v>10</v>
      </c>
      <c r="CQ4" s="119">
        <v>11</v>
      </c>
      <c r="CR4" s="119">
        <v>12</v>
      </c>
      <c r="CS4" s="119">
        <v>13</v>
      </c>
      <c r="CT4" s="119">
        <v>14</v>
      </c>
      <c r="CU4" s="119">
        <v>15</v>
      </c>
      <c r="CV4" s="119">
        <v>16</v>
      </c>
      <c r="CW4" s="119">
        <v>17</v>
      </c>
      <c r="CX4" s="119">
        <v>18</v>
      </c>
      <c r="CY4" s="119">
        <v>19</v>
      </c>
      <c r="CZ4" s="119">
        <v>20</v>
      </c>
      <c r="DA4" s="119" t="s">
        <v>483</v>
      </c>
      <c r="DB4" s="119">
        <v>2</v>
      </c>
      <c r="DC4" s="119">
        <v>3</v>
      </c>
      <c r="DD4" s="119">
        <v>4</v>
      </c>
      <c r="DE4" s="119">
        <v>5</v>
      </c>
      <c r="DF4" s="119">
        <v>6</v>
      </c>
      <c r="DG4" s="119">
        <v>7</v>
      </c>
      <c r="DH4" s="119">
        <v>8</v>
      </c>
      <c r="DI4" s="119">
        <v>9</v>
      </c>
      <c r="DJ4" s="119">
        <v>10</v>
      </c>
      <c r="DK4" s="119">
        <v>11</v>
      </c>
      <c r="DL4" s="119">
        <v>12</v>
      </c>
      <c r="DM4" s="119">
        <v>13</v>
      </c>
      <c r="DN4" s="119">
        <v>14</v>
      </c>
      <c r="DO4" s="119">
        <v>15</v>
      </c>
      <c r="DP4" s="119">
        <v>16</v>
      </c>
      <c r="DQ4" s="119">
        <v>17</v>
      </c>
      <c r="DR4" s="119">
        <v>18</v>
      </c>
      <c r="DS4" s="119">
        <v>19</v>
      </c>
      <c r="DT4" s="119">
        <v>20</v>
      </c>
      <c r="DU4" s="119" t="s">
        <v>483</v>
      </c>
      <c r="DV4" s="119">
        <v>2</v>
      </c>
      <c r="DW4" s="119">
        <v>3</v>
      </c>
      <c r="DX4" s="119">
        <v>4</v>
      </c>
      <c r="DY4" s="119">
        <v>5</v>
      </c>
      <c r="DZ4" s="119">
        <v>6</v>
      </c>
      <c r="EA4" s="119">
        <v>7</v>
      </c>
      <c r="EB4" s="119">
        <v>8</v>
      </c>
      <c r="EC4" s="119">
        <v>9</v>
      </c>
      <c r="ED4" s="119">
        <v>10</v>
      </c>
      <c r="EE4" s="119">
        <v>11</v>
      </c>
      <c r="EF4" s="119">
        <v>12</v>
      </c>
      <c r="EG4" s="119">
        <v>13</v>
      </c>
      <c r="EH4" s="119">
        <v>14</v>
      </c>
      <c r="EI4" s="119">
        <v>15</v>
      </c>
      <c r="EJ4" s="119">
        <v>16</v>
      </c>
      <c r="EK4" s="119">
        <v>17</v>
      </c>
      <c r="EL4" s="119">
        <v>18</v>
      </c>
      <c r="EM4" s="119">
        <v>19</v>
      </c>
      <c r="EN4" s="119">
        <v>20</v>
      </c>
      <c r="EO4" s="119" t="s">
        <v>483</v>
      </c>
      <c r="EP4" s="119">
        <v>2</v>
      </c>
      <c r="EQ4" s="119">
        <v>3</v>
      </c>
      <c r="ER4" s="119">
        <v>4</v>
      </c>
      <c r="ES4" s="119">
        <v>5</v>
      </c>
      <c r="ET4" s="119">
        <v>6</v>
      </c>
      <c r="EU4" s="119">
        <v>7</v>
      </c>
      <c r="EV4" s="119">
        <v>8</v>
      </c>
      <c r="EW4" s="119">
        <v>9</v>
      </c>
      <c r="EX4" s="119">
        <v>10</v>
      </c>
      <c r="EY4" s="119">
        <v>11</v>
      </c>
      <c r="EZ4" s="119">
        <v>12</v>
      </c>
      <c r="FA4" s="119">
        <v>13</v>
      </c>
      <c r="FB4" s="119">
        <v>14</v>
      </c>
      <c r="FC4" s="119">
        <v>15</v>
      </c>
      <c r="FD4" s="119">
        <v>16</v>
      </c>
      <c r="FE4" s="119">
        <v>17</v>
      </c>
      <c r="FF4" s="119">
        <v>18</v>
      </c>
      <c r="FG4" s="119">
        <v>19</v>
      </c>
      <c r="FH4" s="119">
        <v>20</v>
      </c>
      <c r="FI4" s="119" t="s">
        <v>483</v>
      </c>
      <c r="FJ4" s="119">
        <v>2</v>
      </c>
      <c r="FK4" s="119">
        <v>3</v>
      </c>
      <c r="FL4" s="119">
        <v>4</v>
      </c>
      <c r="FM4" s="119">
        <v>5</v>
      </c>
      <c r="FN4" s="119">
        <v>6</v>
      </c>
      <c r="FO4" s="119">
        <v>7</v>
      </c>
      <c r="FP4" s="119">
        <v>8</v>
      </c>
      <c r="FQ4" s="119">
        <v>9</v>
      </c>
      <c r="FR4" s="119">
        <v>10</v>
      </c>
      <c r="FS4" s="119">
        <v>11</v>
      </c>
      <c r="FT4" s="119">
        <v>12</v>
      </c>
      <c r="FU4" s="119">
        <v>13</v>
      </c>
      <c r="FV4" s="119">
        <v>14</v>
      </c>
      <c r="FW4" s="119">
        <v>15</v>
      </c>
      <c r="FX4" s="119">
        <v>16</v>
      </c>
      <c r="FY4" s="119">
        <v>17</v>
      </c>
      <c r="FZ4" s="119">
        <v>18</v>
      </c>
      <c r="GA4" s="119">
        <v>19</v>
      </c>
      <c r="GB4" s="119">
        <v>20</v>
      </c>
      <c r="GC4" s="119" t="s">
        <v>483</v>
      </c>
      <c r="GD4" s="119">
        <v>2</v>
      </c>
      <c r="GE4" s="119">
        <v>3</v>
      </c>
      <c r="GF4" s="119">
        <v>4</v>
      </c>
      <c r="GG4" s="119">
        <v>5</v>
      </c>
      <c r="GH4" s="119">
        <v>6</v>
      </c>
      <c r="GI4" s="119">
        <v>7</v>
      </c>
      <c r="GJ4" s="119">
        <v>8</v>
      </c>
      <c r="GK4" s="119">
        <v>9</v>
      </c>
      <c r="GL4" s="119">
        <v>10</v>
      </c>
      <c r="GM4" s="119">
        <v>11</v>
      </c>
      <c r="GN4" s="119">
        <v>12</v>
      </c>
      <c r="GO4" s="119">
        <v>13</v>
      </c>
      <c r="GP4" s="119">
        <v>14</v>
      </c>
      <c r="GQ4" s="119">
        <v>15</v>
      </c>
      <c r="GR4" s="119">
        <v>16</v>
      </c>
      <c r="GS4" s="119">
        <v>17</v>
      </c>
      <c r="GT4" s="119">
        <v>18</v>
      </c>
      <c r="GU4" s="119">
        <v>19</v>
      </c>
      <c r="GV4" s="119">
        <v>20</v>
      </c>
      <c r="GW4" s="119" t="s">
        <v>483</v>
      </c>
      <c r="GX4" s="119">
        <v>2</v>
      </c>
      <c r="GY4" s="119">
        <v>3</v>
      </c>
      <c r="GZ4" s="119">
        <v>4</v>
      </c>
      <c r="HA4" s="119">
        <v>5</v>
      </c>
      <c r="HB4" s="119">
        <v>6</v>
      </c>
      <c r="HC4" s="119">
        <v>7</v>
      </c>
      <c r="HD4" s="119">
        <v>8</v>
      </c>
      <c r="HE4" s="119">
        <v>9</v>
      </c>
      <c r="HF4" s="119">
        <v>10</v>
      </c>
      <c r="HG4" s="119">
        <v>11</v>
      </c>
      <c r="HH4" s="119">
        <v>12</v>
      </c>
      <c r="HI4" s="119">
        <v>13</v>
      </c>
      <c r="HJ4" s="119">
        <v>14</v>
      </c>
      <c r="HK4" s="119">
        <v>15</v>
      </c>
      <c r="HL4" s="119">
        <v>16</v>
      </c>
      <c r="HM4" s="119">
        <v>17</v>
      </c>
      <c r="HN4" s="119">
        <v>18</v>
      </c>
      <c r="HO4" s="119">
        <v>19</v>
      </c>
      <c r="HP4" s="119">
        <v>20</v>
      </c>
    </row>
    <row r="5" spans="1:248" ht="19.5" customHeight="1" x14ac:dyDescent="0.25">
      <c r="A5" s="32" t="s">
        <v>277</v>
      </c>
      <c r="B5" s="32" t="str">
        <f>'1.INTRO'!A29</f>
        <v>A1</v>
      </c>
      <c r="C5" s="32" t="str">
        <f>'1.INTRO'!A30</f>
        <v>A2</v>
      </c>
      <c r="D5" s="32" t="str">
        <f>'1.INTRO'!A31</f>
        <v>A3</v>
      </c>
      <c r="E5" s="32" t="str">
        <f>'1.INTRO'!A32</f>
        <v>A4</v>
      </c>
      <c r="F5" s="32" t="str">
        <f>'1.INTRO'!A33</f>
        <v>A5</v>
      </c>
      <c r="G5" s="32" t="str">
        <f>'1.INTRO'!A34</f>
        <v>A6</v>
      </c>
      <c r="H5" s="32" t="s">
        <v>1</v>
      </c>
      <c r="I5" s="32" t="s">
        <v>0</v>
      </c>
      <c r="J5" s="110" t="str">
        <f ca="1">IF(AND(J6="",J7="",J8="",J9="",J10="",J11="",J12=""),"","           MENSAJES DE ERROR A SUBSANAR")</f>
        <v/>
      </c>
      <c r="Y5" s="119" t="s">
        <v>12</v>
      </c>
      <c r="Z5" s="119" t="s">
        <v>12</v>
      </c>
      <c r="AA5" s="119" t="s">
        <v>12</v>
      </c>
      <c r="AB5" s="119" t="s">
        <v>12</v>
      </c>
      <c r="AC5" s="119" t="s">
        <v>12</v>
      </c>
      <c r="AD5" s="119" t="s">
        <v>12</v>
      </c>
      <c r="AE5" s="119" t="s">
        <v>12</v>
      </c>
      <c r="AF5" s="119" t="s">
        <v>12</v>
      </c>
      <c r="AG5" s="119" t="s">
        <v>12</v>
      </c>
      <c r="AH5" s="119" t="s">
        <v>12</v>
      </c>
      <c r="AI5" s="119" t="s">
        <v>12</v>
      </c>
      <c r="AJ5" s="119" t="s">
        <v>12</v>
      </c>
      <c r="AK5" s="119" t="s">
        <v>12</v>
      </c>
      <c r="AL5" s="119" t="s">
        <v>12</v>
      </c>
      <c r="AM5" s="119" t="s">
        <v>12</v>
      </c>
      <c r="AN5" s="119" t="s">
        <v>12</v>
      </c>
      <c r="AO5" s="119" t="s">
        <v>12</v>
      </c>
      <c r="AP5" s="119" t="s">
        <v>12</v>
      </c>
      <c r="AQ5" s="119" t="s">
        <v>12</v>
      </c>
      <c r="AR5" s="119" t="s">
        <v>12</v>
      </c>
      <c r="AS5" s="119" t="s">
        <v>13</v>
      </c>
      <c r="AT5" s="157" t="s">
        <v>13</v>
      </c>
      <c r="AU5" s="157" t="s">
        <v>13</v>
      </c>
      <c r="AV5" s="157" t="s">
        <v>13</v>
      </c>
      <c r="AW5" s="157" t="s">
        <v>13</v>
      </c>
      <c r="AX5" s="157" t="s">
        <v>13</v>
      </c>
      <c r="AY5" s="157" t="s">
        <v>13</v>
      </c>
      <c r="AZ5" s="157" t="s">
        <v>13</v>
      </c>
      <c r="BA5" s="157" t="s">
        <v>13</v>
      </c>
      <c r="BB5" s="157" t="s">
        <v>13</v>
      </c>
      <c r="BC5" s="157" t="s">
        <v>13</v>
      </c>
      <c r="BD5" s="157" t="s">
        <v>13</v>
      </c>
      <c r="BE5" s="157" t="s">
        <v>13</v>
      </c>
      <c r="BF5" s="157" t="s">
        <v>13</v>
      </c>
      <c r="BG5" s="157" t="s">
        <v>13</v>
      </c>
      <c r="BH5" s="157" t="s">
        <v>13</v>
      </c>
      <c r="BI5" s="157" t="s">
        <v>13</v>
      </c>
      <c r="BJ5" s="157" t="s">
        <v>13</v>
      </c>
      <c r="BK5" s="157" t="s">
        <v>13</v>
      </c>
      <c r="BL5" s="157" t="s">
        <v>13</v>
      </c>
      <c r="BM5" s="157" t="s">
        <v>14</v>
      </c>
      <c r="BN5" s="157" t="s">
        <v>14</v>
      </c>
      <c r="BO5" s="157" t="s">
        <v>14</v>
      </c>
      <c r="BP5" s="157" t="s">
        <v>14</v>
      </c>
      <c r="BQ5" s="157" t="s">
        <v>14</v>
      </c>
      <c r="BR5" s="157" t="s">
        <v>14</v>
      </c>
      <c r="BS5" s="157" t="s">
        <v>14</v>
      </c>
      <c r="BT5" s="157" t="s">
        <v>14</v>
      </c>
      <c r="BU5" s="157" t="s">
        <v>14</v>
      </c>
      <c r="BV5" s="157" t="s">
        <v>14</v>
      </c>
      <c r="BW5" s="157" t="s">
        <v>14</v>
      </c>
      <c r="BX5" s="157" t="s">
        <v>14</v>
      </c>
      <c r="BY5" s="157" t="s">
        <v>14</v>
      </c>
      <c r="BZ5" s="157" t="s">
        <v>14</v>
      </c>
      <c r="CA5" s="157" t="s">
        <v>14</v>
      </c>
      <c r="CB5" s="157" t="s">
        <v>14</v>
      </c>
      <c r="CC5" s="157" t="s">
        <v>14</v>
      </c>
      <c r="CD5" s="157" t="s">
        <v>14</v>
      </c>
      <c r="CE5" s="157" t="s">
        <v>14</v>
      </c>
      <c r="CF5" s="157" t="s">
        <v>14</v>
      </c>
      <c r="CG5" s="157" t="s">
        <v>15</v>
      </c>
      <c r="CH5" s="157" t="s">
        <v>15</v>
      </c>
      <c r="CI5" s="157" t="s">
        <v>15</v>
      </c>
      <c r="CJ5" s="157" t="s">
        <v>15</v>
      </c>
      <c r="CK5" s="157" t="s">
        <v>15</v>
      </c>
      <c r="CL5" s="157" t="s">
        <v>15</v>
      </c>
      <c r="CM5" s="157" t="s">
        <v>15</v>
      </c>
      <c r="CN5" s="157" t="s">
        <v>15</v>
      </c>
      <c r="CO5" s="157" t="s">
        <v>15</v>
      </c>
      <c r="CP5" s="157" t="s">
        <v>15</v>
      </c>
      <c r="CQ5" s="157" t="s">
        <v>15</v>
      </c>
      <c r="CR5" s="157" t="s">
        <v>15</v>
      </c>
      <c r="CS5" s="157" t="s">
        <v>15</v>
      </c>
      <c r="CT5" s="157" t="s">
        <v>15</v>
      </c>
      <c r="CU5" s="157" t="s">
        <v>15</v>
      </c>
      <c r="CV5" s="157" t="s">
        <v>15</v>
      </c>
      <c r="CW5" s="157" t="s">
        <v>15</v>
      </c>
      <c r="CX5" s="157" t="s">
        <v>15</v>
      </c>
      <c r="CY5" s="157" t="s">
        <v>15</v>
      </c>
      <c r="CZ5" s="157" t="s">
        <v>15</v>
      </c>
      <c r="DA5" s="157" t="s">
        <v>16</v>
      </c>
      <c r="DB5" s="157" t="s">
        <v>16</v>
      </c>
      <c r="DC5" s="157" t="s">
        <v>16</v>
      </c>
      <c r="DD5" s="157" t="s">
        <v>16</v>
      </c>
      <c r="DE5" s="157" t="s">
        <v>16</v>
      </c>
      <c r="DF5" s="157" t="s">
        <v>16</v>
      </c>
      <c r="DG5" s="157" t="s">
        <v>16</v>
      </c>
      <c r="DH5" s="157" t="s">
        <v>16</v>
      </c>
      <c r="DI5" s="157" t="s">
        <v>16</v>
      </c>
      <c r="DJ5" s="157" t="s">
        <v>16</v>
      </c>
      <c r="DK5" s="157" t="s">
        <v>16</v>
      </c>
      <c r="DL5" s="157" t="s">
        <v>16</v>
      </c>
      <c r="DM5" s="157" t="s">
        <v>16</v>
      </c>
      <c r="DN5" s="157" t="s">
        <v>16</v>
      </c>
      <c r="DO5" s="157" t="s">
        <v>16</v>
      </c>
      <c r="DP5" s="157" t="s">
        <v>16</v>
      </c>
      <c r="DQ5" s="157" t="s">
        <v>16</v>
      </c>
      <c r="DR5" s="157" t="s">
        <v>16</v>
      </c>
      <c r="DS5" s="157" t="s">
        <v>16</v>
      </c>
      <c r="DT5" s="157" t="s">
        <v>16</v>
      </c>
      <c r="DU5" s="157" t="s">
        <v>17</v>
      </c>
      <c r="DV5" s="157" t="s">
        <v>17</v>
      </c>
      <c r="DW5" s="157" t="s">
        <v>17</v>
      </c>
      <c r="DX5" s="157" t="s">
        <v>17</v>
      </c>
      <c r="DY5" s="157" t="s">
        <v>17</v>
      </c>
      <c r="DZ5" s="157" t="s">
        <v>17</v>
      </c>
      <c r="EA5" s="157" t="s">
        <v>17</v>
      </c>
      <c r="EB5" s="157" t="s">
        <v>17</v>
      </c>
      <c r="EC5" s="157" t="s">
        <v>17</v>
      </c>
      <c r="ED5" s="157" t="s">
        <v>17</v>
      </c>
      <c r="EE5" s="157" t="s">
        <v>17</v>
      </c>
      <c r="EF5" s="157" t="s">
        <v>17</v>
      </c>
      <c r="EG5" s="157" t="s">
        <v>17</v>
      </c>
      <c r="EH5" s="157" t="s">
        <v>17</v>
      </c>
      <c r="EI5" s="157" t="s">
        <v>17</v>
      </c>
      <c r="EJ5" s="157" t="s">
        <v>17</v>
      </c>
      <c r="EK5" s="157" t="s">
        <v>17</v>
      </c>
      <c r="EL5" s="157" t="s">
        <v>17</v>
      </c>
      <c r="EM5" s="157" t="s">
        <v>17</v>
      </c>
      <c r="EN5" s="157" t="s">
        <v>17</v>
      </c>
      <c r="EO5" s="184"/>
      <c r="EP5" s="184"/>
      <c r="EQ5" s="184"/>
      <c r="ER5" s="184"/>
      <c r="ES5" s="184"/>
      <c r="ET5" s="184"/>
      <c r="EU5" s="184"/>
      <c r="EV5" s="184"/>
      <c r="EW5" s="184"/>
      <c r="EX5" s="184"/>
      <c r="EY5" s="184"/>
      <c r="EZ5" s="184"/>
      <c r="FA5" s="184"/>
      <c r="FB5" s="184"/>
      <c r="FC5" s="184"/>
      <c r="FD5" s="184"/>
      <c r="FE5" s="184"/>
      <c r="FF5" s="184"/>
      <c r="FG5" s="184"/>
      <c r="FH5" s="184"/>
      <c r="FI5" s="184"/>
      <c r="FJ5" s="184"/>
      <c r="FK5" s="184"/>
      <c r="FL5" s="184"/>
      <c r="FM5" s="184"/>
      <c r="FN5" s="184"/>
      <c r="FO5" s="184"/>
      <c r="FP5" s="184"/>
      <c r="FQ5" s="184"/>
      <c r="FR5" s="184"/>
      <c r="FS5" s="184"/>
      <c r="FT5" s="184"/>
      <c r="FU5" s="184"/>
      <c r="FV5" s="184"/>
      <c r="FW5" s="184"/>
      <c r="FX5" s="184"/>
      <c r="FY5" s="184"/>
      <c r="FZ5" s="184"/>
      <c r="GA5" s="184"/>
      <c r="GB5" s="184"/>
      <c r="GC5" s="184"/>
      <c r="GD5" s="184"/>
      <c r="GE5" s="184"/>
      <c r="GF5" s="184"/>
      <c r="GG5" s="184"/>
      <c r="GH5" s="184"/>
      <c r="GI5" s="184"/>
      <c r="GJ5" s="184"/>
      <c r="GK5" s="184"/>
      <c r="GL5" s="184"/>
      <c r="GM5" s="184"/>
      <c r="GN5" s="184"/>
      <c r="GO5" s="184"/>
      <c r="GP5" s="184"/>
      <c r="GQ5" s="184"/>
      <c r="GR5" s="184"/>
      <c r="GS5" s="184"/>
      <c r="GT5" s="184"/>
      <c r="GU5" s="184"/>
      <c r="GV5" s="184"/>
    </row>
    <row r="6" spans="1:248" s="2" customFormat="1" ht="19.5" customHeight="1" x14ac:dyDescent="0.2">
      <c r="A6" s="33" t="str">
        <f>BD!D2&amp;". "&amp;BD!E2</f>
        <v>1. Personal</v>
      </c>
      <c r="B6" s="34">
        <f t="shared" ref="B6:B11" ca="1" si="1">IFERROR(INDIRECT(Y6),0)+IFERROR(INDIRECT(Z6),0)+IFERROR(INDIRECT(AA6),0)+IFERROR(INDIRECT(AB6),0)+IFERROR(INDIRECT(AC6),0)+IFERROR(INDIRECT(AD6),0)+IFERROR(INDIRECT(AE6),0)+IFERROR(INDIRECT(AF6),0)+IFERROR(INDIRECT(AG6),0)+IFERROR(INDIRECT(AH6),0)+IFERROR(INDIRECT(AI6),0)+IFERROR(INDIRECT(AJ6),0)+IFERROR(INDIRECT(AK6),0)+IFERROR(INDIRECT(AL6),0)+IFERROR(INDIRECT(AM6),0)+IFERROR(INDIRECT(AN6),0)+IFERROR(INDIRECT(AO6),0)+IFERROR(INDIRECT(AP6),0)+IFERROR(INDIRECT(AQ6),0)+IFERROR(INDIRECT(AR6),0)</f>
        <v>0</v>
      </c>
      <c r="C6" s="34">
        <f t="shared" ref="C6:C11" ca="1" si="2">IFERROR(INDIRECT(AS6),0)+IFERROR(INDIRECT(AT6),0)+IFERROR(INDIRECT(AU6),0)+IFERROR(INDIRECT(AV6),0)+IFERROR(INDIRECT(AW6),0)+IFERROR(INDIRECT(AX6),0)+IFERROR(INDIRECT(AY6),0)+IFERROR(INDIRECT(AZ6),0)+IFERROR(INDIRECT(BA6),0)+IFERROR(INDIRECT(BB6),0)+IFERROR(INDIRECT(BC6),0)+IFERROR(INDIRECT(BD6),0)+IFERROR(INDIRECT(BE6),0)+IFERROR(INDIRECT(BF6),0)+IFERROR(INDIRECT(BG6),0)+IFERROR(INDIRECT(BH6),0)+IFERROR(INDIRECT(BI6),0)+IFERROR(INDIRECT(BJ6),0)+IFERROR(INDIRECT(BK6),0)+IFERROR(INDIRECT(BL6),0)</f>
        <v>0</v>
      </c>
      <c r="D6" s="34">
        <f t="shared" ref="D6:D11" ca="1" si="3">IFERROR(INDIRECT(BM6),0)+IFERROR(INDIRECT(BN6),0)+IFERROR(INDIRECT(BO6),0)+IFERROR(INDIRECT(BP6),0)+IFERROR(INDIRECT(BQ6),0)+IFERROR(INDIRECT(BR6),0)+IFERROR(INDIRECT(BS6),0)+IFERROR(INDIRECT(BT6),0)+IFERROR(INDIRECT(BU6),0)+IFERROR(INDIRECT(BV6),0)+IFERROR(INDIRECT(BW6),0)+IFERROR(INDIRECT(BX6),0)+IFERROR(INDIRECT(BY6),0)+IFERROR(INDIRECT(BZ6),0)+IFERROR(INDIRECT(CA6),0)+IFERROR(INDIRECT(CB6),0)+IFERROR(INDIRECT(CC6),0)+IFERROR(INDIRECT(CD6),0)+IFERROR(INDIRECT(CE6),0)+IFERROR(INDIRECT(CF6),0)</f>
        <v>0</v>
      </c>
      <c r="E6" s="34">
        <f t="shared" ref="E6:E11" ca="1" si="4">IFERROR(INDIRECT(CG6),0)+IFERROR(INDIRECT(CH6),0)+IFERROR(INDIRECT(CI6),0)+IFERROR(INDIRECT(CJ6),0)+IFERROR(INDIRECT(CK6),0)+IFERROR(INDIRECT(CL6),0)+IFERROR(INDIRECT(CM6),0)+IFERROR(INDIRECT(CN6),0)+IFERROR(INDIRECT(CO6),0)+IFERROR(INDIRECT(CP6),0)+IFERROR(INDIRECT(CQ6),0)+IFERROR(INDIRECT(CR6),0)+IFERROR(INDIRECT(CS6),0)+IFERROR(INDIRECT(CT6),0)+IFERROR(INDIRECT(CU6),0)+IFERROR(INDIRECT(CV6),0)+IFERROR(INDIRECT(CW6),0)+IFERROR(INDIRECT(CX6),0)+IFERROR(INDIRECT(CY6),0)+IFERROR(INDIRECT(CZ6),0)</f>
        <v>0</v>
      </c>
      <c r="F6" s="34">
        <f t="shared" ref="F6:F9" ca="1" si="5">IFERROR(INDIRECT(DA6),0)+IFERROR(INDIRECT(DB6),0)+IFERROR(INDIRECT(DC6),0)+IFERROR(INDIRECT(DD6),0)+IFERROR(INDIRECT(DE6),0)+IFERROR(INDIRECT(DF6),0)+IFERROR(INDIRECT(DG6),0)+IFERROR(INDIRECT(DH6),0)+IFERROR(INDIRECT(DI6),0)+IFERROR(INDIRECT(DJ6),0)+IFERROR(INDIRECT(DK6),0)+IFERROR(INDIRECT(DL6),0)+IFERROR(INDIRECT(DM6),0)+IFERROR(INDIRECT(DN6),0)+IFERROR(INDIRECT(DO6),0)+IFERROR(INDIRECT(DP6),0)+IFERROR(INDIRECT(DQ6),0)+IFERROR(INDIRECT(DR6),0)+IFERROR(INDIRECT(DS6),0)+IFERROR(INDIRECT(DT6),0)</f>
        <v>0</v>
      </c>
      <c r="G6" s="34">
        <f t="shared" ref="G6:G9" ca="1" si="6">IFERROR(INDIRECT(DU6),0)+IFERROR(INDIRECT(DV6),0)+IFERROR(INDIRECT(DW6),0)+IFERROR(INDIRECT(DX6),0)+IFERROR(INDIRECT(DY6),0)+IFERROR(INDIRECT(DZ6),0)+IFERROR(INDIRECT(EA6),0)+IFERROR(INDIRECT(EB6),0)+IFERROR(INDIRECT(EC6),0)+IFERROR(INDIRECT(ED6),0)+IFERROR(INDIRECT(EE6),0)+IFERROR(INDIRECT(EF6),0)+IFERROR(INDIRECT(EG6),0)+IFERROR(INDIRECT(EH6),0)+IFERROR(INDIRECT(EI6),0)+IFERROR(INDIRECT(EJ6),0)+IFERROR(INDIRECT(EK6),0)+IFERROR(INDIRECT(EL6),0)+IFERROR(INDIRECT(EM6),0)+IFERROR(INDIRECT(EN6),0)</f>
        <v>0</v>
      </c>
      <c r="H6" s="35">
        <f ca="1">SUM(B6:G6)</f>
        <v>0</v>
      </c>
      <c r="I6" s="36">
        <f ca="1">ROUND(IF($H6=0,0,H6/$H$12),4)</f>
        <v>0</v>
      </c>
      <c r="J6" s="109" t="str">
        <f ca="1">IF(AND(B16="",C16="",D16="",E16="",F16="",G16="",H16="",I16="",J16="",K22=0 ),"",IF(H6&lt;&gt;K16,"El importe por categoría no coincide con el anualizado",""))</f>
        <v/>
      </c>
      <c r="V6" s="188"/>
      <c r="W6" s="188"/>
      <c r="X6" s="156">
        <v>9</v>
      </c>
      <c r="Y6" s="157" t="str">
        <f>"B"&amp;Y4&amp;"_resumen!"&amp;Y3&amp;$X$6</f>
        <v>BP_resumen!B9</v>
      </c>
      <c r="Z6" s="157" t="str">
        <f t="shared" ref="Z6:CK6" si="7">"B"&amp;Z4&amp;"_resumen!"&amp;Z3&amp;$X$6</f>
        <v>B2_resumen!B9</v>
      </c>
      <c r="AA6" s="157" t="str">
        <f t="shared" si="7"/>
        <v>B3_resumen!B9</v>
      </c>
      <c r="AB6" s="157" t="str">
        <f t="shared" si="7"/>
        <v>B4_resumen!B9</v>
      </c>
      <c r="AC6" s="157" t="str">
        <f t="shared" si="7"/>
        <v>B5_resumen!B9</v>
      </c>
      <c r="AD6" s="157" t="str">
        <f t="shared" si="7"/>
        <v>B6_resumen!B9</v>
      </c>
      <c r="AE6" s="157" t="str">
        <f t="shared" si="7"/>
        <v>B7_resumen!B9</v>
      </c>
      <c r="AF6" s="157" t="str">
        <f t="shared" si="7"/>
        <v>B8_resumen!B9</v>
      </c>
      <c r="AG6" s="157" t="str">
        <f t="shared" si="7"/>
        <v>B9_resumen!B9</v>
      </c>
      <c r="AH6" s="157" t="str">
        <f t="shared" si="7"/>
        <v>B10_resumen!B9</v>
      </c>
      <c r="AI6" s="157" t="str">
        <f t="shared" si="7"/>
        <v>B11_resumen!B9</v>
      </c>
      <c r="AJ6" s="157" t="str">
        <f t="shared" si="7"/>
        <v>B12_resumen!B9</v>
      </c>
      <c r="AK6" s="157" t="str">
        <f t="shared" si="7"/>
        <v>B13_resumen!B9</v>
      </c>
      <c r="AL6" s="157" t="str">
        <f t="shared" si="7"/>
        <v>B14_resumen!B9</v>
      </c>
      <c r="AM6" s="157" t="str">
        <f t="shared" si="7"/>
        <v>B15_resumen!B9</v>
      </c>
      <c r="AN6" s="157" t="str">
        <f t="shared" si="7"/>
        <v>B16_resumen!B9</v>
      </c>
      <c r="AO6" s="157" t="str">
        <f t="shared" si="7"/>
        <v>B17_resumen!B9</v>
      </c>
      <c r="AP6" s="157" t="str">
        <f t="shared" si="7"/>
        <v>B18_resumen!B9</v>
      </c>
      <c r="AQ6" s="157" t="str">
        <f t="shared" si="7"/>
        <v>B19_resumen!B9</v>
      </c>
      <c r="AR6" s="157" t="str">
        <f t="shared" si="7"/>
        <v>B20_resumen!B9</v>
      </c>
      <c r="AS6" s="157" t="str">
        <f t="shared" si="7"/>
        <v>BP_resumen!C9</v>
      </c>
      <c r="AT6" s="157" t="str">
        <f t="shared" si="7"/>
        <v>B2_resumen!C9</v>
      </c>
      <c r="AU6" s="157" t="str">
        <f t="shared" si="7"/>
        <v>B3_resumen!C9</v>
      </c>
      <c r="AV6" s="157" t="str">
        <f t="shared" si="7"/>
        <v>B4_resumen!C9</v>
      </c>
      <c r="AW6" s="157" t="str">
        <f t="shared" si="7"/>
        <v>B5_resumen!C9</v>
      </c>
      <c r="AX6" s="157" t="str">
        <f t="shared" si="7"/>
        <v>B6_resumen!C9</v>
      </c>
      <c r="AY6" s="157" t="str">
        <f t="shared" si="7"/>
        <v>B7_resumen!C9</v>
      </c>
      <c r="AZ6" s="157" t="str">
        <f t="shared" si="7"/>
        <v>B8_resumen!C9</v>
      </c>
      <c r="BA6" s="157" t="str">
        <f t="shared" si="7"/>
        <v>B9_resumen!C9</v>
      </c>
      <c r="BB6" s="157" t="str">
        <f t="shared" si="7"/>
        <v>B10_resumen!C9</v>
      </c>
      <c r="BC6" s="157" t="str">
        <f t="shared" si="7"/>
        <v>B11_resumen!C9</v>
      </c>
      <c r="BD6" s="157" t="str">
        <f t="shared" si="7"/>
        <v>B12_resumen!C9</v>
      </c>
      <c r="BE6" s="157" t="str">
        <f t="shared" si="7"/>
        <v>B13_resumen!C9</v>
      </c>
      <c r="BF6" s="157" t="str">
        <f t="shared" si="7"/>
        <v>B14_resumen!C9</v>
      </c>
      <c r="BG6" s="157" t="str">
        <f t="shared" si="7"/>
        <v>B15_resumen!C9</v>
      </c>
      <c r="BH6" s="157" t="str">
        <f t="shared" si="7"/>
        <v>B16_resumen!C9</v>
      </c>
      <c r="BI6" s="157" t="str">
        <f t="shared" si="7"/>
        <v>B17_resumen!C9</v>
      </c>
      <c r="BJ6" s="157" t="str">
        <f t="shared" si="7"/>
        <v>B18_resumen!C9</v>
      </c>
      <c r="BK6" s="157" t="str">
        <f t="shared" si="7"/>
        <v>B19_resumen!C9</v>
      </c>
      <c r="BL6" s="157" t="str">
        <f t="shared" si="7"/>
        <v>B20_resumen!C9</v>
      </c>
      <c r="BM6" s="157" t="str">
        <f t="shared" si="7"/>
        <v>BP_resumen!D9</v>
      </c>
      <c r="BN6" s="157" t="str">
        <f t="shared" si="7"/>
        <v>B2_resumen!D9</v>
      </c>
      <c r="BO6" s="157" t="str">
        <f t="shared" si="7"/>
        <v>B3_resumen!D9</v>
      </c>
      <c r="BP6" s="157" t="str">
        <f t="shared" si="7"/>
        <v>B4_resumen!D9</v>
      </c>
      <c r="BQ6" s="157" t="str">
        <f t="shared" si="7"/>
        <v>B5_resumen!D9</v>
      </c>
      <c r="BR6" s="157" t="str">
        <f t="shared" si="7"/>
        <v>B6_resumen!D9</v>
      </c>
      <c r="BS6" s="157" t="str">
        <f t="shared" si="7"/>
        <v>B7_resumen!D9</v>
      </c>
      <c r="BT6" s="157" t="str">
        <f t="shared" si="7"/>
        <v>B8_resumen!D9</v>
      </c>
      <c r="BU6" s="157" t="str">
        <f t="shared" si="7"/>
        <v>B9_resumen!D9</v>
      </c>
      <c r="BV6" s="157" t="str">
        <f t="shared" si="7"/>
        <v>B10_resumen!D9</v>
      </c>
      <c r="BW6" s="157" t="str">
        <f t="shared" si="7"/>
        <v>B11_resumen!D9</v>
      </c>
      <c r="BX6" s="157" t="str">
        <f t="shared" si="7"/>
        <v>B12_resumen!D9</v>
      </c>
      <c r="BY6" s="157" t="str">
        <f t="shared" si="7"/>
        <v>B13_resumen!D9</v>
      </c>
      <c r="BZ6" s="157" t="str">
        <f t="shared" si="7"/>
        <v>B14_resumen!D9</v>
      </c>
      <c r="CA6" s="157" t="str">
        <f t="shared" si="7"/>
        <v>B15_resumen!D9</v>
      </c>
      <c r="CB6" s="157" t="str">
        <f t="shared" si="7"/>
        <v>B16_resumen!D9</v>
      </c>
      <c r="CC6" s="157" t="str">
        <f t="shared" si="7"/>
        <v>B17_resumen!D9</v>
      </c>
      <c r="CD6" s="157" t="str">
        <f t="shared" si="7"/>
        <v>B18_resumen!D9</v>
      </c>
      <c r="CE6" s="157" t="str">
        <f t="shared" si="7"/>
        <v>B19_resumen!D9</v>
      </c>
      <c r="CF6" s="157" t="str">
        <f t="shared" si="7"/>
        <v>B20_resumen!D9</v>
      </c>
      <c r="CG6" s="157" t="str">
        <f t="shared" si="7"/>
        <v>BP_resumen!E9</v>
      </c>
      <c r="CH6" s="157" t="str">
        <f t="shared" si="7"/>
        <v>B2_resumen!E9</v>
      </c>
      <c r="CI6" s="157" t="str">
        <f t="shared" si="7"/>
        <v>B3_resumen!E9</v>
      </c>
      <c r="CJ6" s="157" t="str">
        <f t="shared" si="7"/>
        <v>B4_resumen!E9</v>
      </c>
      <c r="CK6" s="157" t="str">
        <f t="shared" si="7"/>
        <v>B5_resumen!E9</v>
      </c>
      <c r="CL6" s="157" t="str">
        <f t="shared" ref="CL6:EN6" si="8">"B"&amp;CL4&amp;"_resumen!"&amp;CL3&amp;$X$6</f>
        <v>B6_resumen!E9</v>
      </c>
      <c r="CM6" s="157" t="str">
        <f t="shared" si="8"/>
        <v>B7_resumen!E9</v>
      </c>
      <c r="CN6" s="157" t="str">
        <f t="shared" si="8"/>
        <v>B8_resumen!E9</v>
      </c>
      <c r="CO6" s="157" t="str">
        <f t="shared" si="8"/>
        <v>B9_resumen!E9</v>
      </c>
      <c r="CP6" s="157" t="str">
        <f t="shared" si="8"/>
        <v>B10_resumen!E9</v>
      </c>
      <c r="CQ6" s="157" t="str">
        <f t="shared" si="8"/>
        <v>B11_resumen!E9</v>
      </c>
      <c r="CR6" s="157" t="str">
        <f t="shared" si="8"/>
        <v>B12_resumen!E9</v>
      </c>
      <c r="CS6" s="157" t="str">
        <f t="shared" si="8"/>
        <v>B13_resumen!E9</v>
      </c>
      <c r="CT6" s="157" t="str">
        <f t="shared" si="8"/>
        <v>B14_resumen!E9</v>
      </c>
      <c r="CU6" s="157" t="str">
        <f t="shared" si="8"/>
        <v>B15_resumen!E9</v>
      </c>
      <c r="CV6" s="157" t="str">
        <f t="shared" si="8"/>
        <v>B16_resumen!E9</v>
      </c>
      <c r="CW6" s="157" t="str">
        <f t="shared" si="8"/>
        <v>B17_resumen!E9</v>
      </c>
      <c r="CX6" s="157" t="str">
        <f t="shared" si="8"/>
        <v>B18_resumen!E9</v>
      </c>
      <c r="CY6" s="157" t="str">
        <f t="shared" si="8"/>
        <v>B19_resumen!E9</v>
      </c>
      <c r="CZ6" s="157" t="str">
        <f t="shared" si="8"/>
        <v>B20_resumen!E9</v>
      </c>
      <c r="DA6" s="157" t="str">
        <f t="shared" si="8"/>
        <v>BP_resumen!F9</v>
      </c>
      <c r="DB6" s="157" t="str">
        <f t="shared" si="8"/>
        <v>B2_resumen!F9</v>
      </c>
      <c r="DC6" s="157" t="str">
        <f t="shared" si="8"/>
        <v>B3_resumen!F9</v>
      </c>
      <c r="DD6" s="157" t="str">
        <f t="shared" si="8"/>
        <v>B4_resumen!F9</v>
      </c>
      <c r="DE6" s="157" t="str">
        <f t="shared" si="8"/>
        <v>B5_resumen!F9</v>
      </c>
      <c r="DF6" s="157" t="str">
        <f t="shared" si="8"/>
        <v>B6_resumen!F9</v>
      </c>
      <c r="DG6" s="157" t="str">
        <f t="shared" si="8"/>
        <v>B7_resumen!F9</v>
      </c>
      <c r="DH6" s="157" t="str">
        <f t="shared" si="8"/>
        <v>B8_resumen!F9</v>
      </c>
      <c r="DI6" s="157" t="str">
        <f t="shared" si="8"/>
        <v>B9_resumen!F9</v>
      </c>
      <c r="DJ6" s="157" t="str">
        <f t="shared" si="8"/>
        <v>B10_resumen!F9</v>
      </c>
      <c r="DK6" s="157" t="str">
        <f t="shared" si="8"/>
        <v>B11_resumen!F9</v>
      </c>
      <c r="DL6" s="157" t="str">
        <f t="shared" si="8"/>
        <v>B12_resumen!F9</v>
      </c>
      <c r="DM6" s="157" t="str">
        <f t="shared" si="8"/>
        <v>B13_resumen!F9</v>
      </c>
      <c r="DN6" s="157" t="str">
        <f t="shared" si="8"/>
        <v>B14_resumen!F9</v>
      </c>
      <c r="DO6" s="157" t="str">
        <f t="shared" si="8"/>
        <v>B15_resumen!F9</v>
      </c>
      <c r="DP6" s="157" t="str">
        <f t="shared" si="8"/>
        <v>B16_resumen!F9</v>
      </c>
      <c r="DQ6" s="157" t="str">
        <f t="shared" si="8"/>
        <v>B17_resumen!F9</v>
      </c>
      <c r="DR6" s="157" t="str">
        <f t="shared" si="8"/>
        <v>B18_resumen!F9</v>
      </c>
      <c r="DS6" s="157" t="str">
        <f t="shared" si="8"/>
        <v>B19_resumen!F9</v>
      </c>
      <c r="DT6" s="157" t="str">
        <f t="shared" si="8"/>
        <v>B20_resumen!F9</v>
      </c>
      <c r="DU6" s="157" t="str">
        <f t="shared" si="8"/>
        <v>BP_resumen!G9</v>
      </c>
      <c r="DV6" s="157" t="str">
        <f t="shared" si="8"/>
        <v>B2_resumen!G9</v>
      </c>
      <c r="DW6" s="157" t="str">
        <f t="shared" si="8"/>
        <v>B3_resumen!G9</v>
      </c>
      <c r="DX6" s="157" t="str">
        <f t="shared" si="8"/>
        <v>B4_resumen!G9</v>
      </c>
      <c r="DY6" s="157" t="str">
        <f t="shared" si="8"/>
        <v>B5_resumen!G9</v>
      </c>
      <c r="DZ6" s="157" t="str">
        <f t="shared" si="8"/>
        <v>B6_resumen!G9</v>
      </c>
      <c r="EA6" s="157" t="str">
        <f t="shared" si="8"/>
        <v>B7_resumen!G9</v>
      </c>
      <c r="EB6" s="157" t="str">
        <f t="shared" si="8"/>
        <v>B8_resumen!G9</v>
      </c>
      <c r="EC6" s="157" t="str">
        <f t="shared" si="8"/>
        <v>B9_resumen!G9</v>
      </c>
      <c r="ED6" s="157" t="str">
        <f t="shared" si="8"/>
        <v>B10_resumen!G9</v>
      </c>
      <c r="EE6" s="157" t="str">
        <f t="shared" si="8"/>
        <v>B11_resumen!G9</v>
      </c>
      <c r="EF6" s="157" t="str">
        <f t="shared" si="8"/>
        <v>B12_resumen!G9</v>
      </c>
      <c r="EG6" s="157" t="str">
        <f t="shared" si="8"/>
        <v>B13_resumen!G9</v>
      </c>
      <c r="EH6" s="157" t="str">
        <f t="shared" si="8"/>
        <v>B14_resumen!G9</v>
      </c>
      <c r="EI6" s="157" t="str">
        <f t="shared" si="8"/>
        <v>B15_resumen!G9</v>
      </c>
      <c r="EJ6" s="157" t="str">
        <f t="shared" si="8"/>
        <v>B16_resumen!G9</v>
      </c>
      <c r="EK6" s="157" t="str">
        <f t="shared" si="8"/>
        <v>B17_resumen!G9</v>
      </c>
      <c r="EL6" s="157" t="str">
        <f t="shared" si="8"/>
        <v>B18_resumen!G9</v>
      </c>
      <c r="EM6" s="157" t="str">
        <f t="shared" si="8"/>
        <v>B19_resumen!G9</v>
      </c>
      <c r="EN6" s="157" t="str">
        <f t="shared" si="8"/>
        <v>B20_resumen!G9</v>
      </c>
      <c r="EO6" s="157" t="str">
        <f t="shared" ref="EO6:FH6" si="9">"B"&amp;EO4&amp;"_resumen!"&amp;EO3&amp;$X$6</f>
        <v>BP_resumen!H9</v>
      </c>
      <c r="EP6" s="157" t="str">
        <f t="shared" si="9"/>
        <v>B2_resumen!H9</v>
      </c>
      <c r="EQ6" s="157" t="str">
        <f t="shared" si="9"/>
        <v>B3_resumen!H9</v>
      </c>
      <c r="ER6" s="157" t="str">
        <f t="shared" si="9"/>
        <v>B4_resumen!H9</v>
      </c>
      <c r="ES6" s="157" t="str">
        <f t="shared" si="9"/>
        <v>B5_resumen!H9</v>
      </c>
      <c r="ET6" s="157" t="str">
        <f t="shared" si="9"/>
        <v>B6_resumen!H9</v>
      </c>
      <c r="EU6" s="157" t="str">
        <f t="shared" si="9"/>
        <v>B7_resumen!H9</v>
      </c>
      <c r="EV6" s="157" t="str">
        <f t="shared" si="9"/>
        <v>B8_resumen!H9</v>
      </c>
      <c r="EW6" s="157" t="str">
        <f t="shared" si="9"/>
        <v>B9_resumen!H9</v>
      </c>
      <c r="EX6" s="157" t="str">
        <f t="shared" si="9"/>
        <v>B10_resumen!H9</v>
      </c>
      <c r="EY6" s="157" t="str">
        <f t="shared" si="9"/>
        <v>B11_resumen!H9</v>
      </c>
      <c r="EZ6" s="157" t="str">
        <f t="shared" si="9"/>
        <v>B12_resumen!H9</v>
      </c>
      <c r="FA6" s="157" t="str">
        <f t="shared" si="9"/>
        <v>B13_resumen!H9</v>
      </c>
      <c r="FB6" s="157" t="str">
        <f t="shared" si="9"/>
        <v>B14_resumen!H9</v>
      </c>
      <c r="FC6" s="157" t="str">
        <f t="shared" si="9"/>
        <v>B15_resumen!H9</v>
      </c>
      <c r="FD6" s="157" t="str">
        <f t="shared" si="9"/>
        <v>B16_resumen!H9</v>
      </c>
      <c r="FE6" s="157" t="str">
        <f t="shared" si="9"/>
        <v>B17_resumen!H9</v>
      </c>
      <c r="FF6" s="157" t="str">
        <f t="shared" si="9"/>
        <v>B18_resumen!H9</v>
      </c>
      <c r="FG6" s="157" t="str">
        <f t="shared" si="9"/>
        <v>B19_resumen!H9</v>
      </c>
      <c r="FH6" s="157" t="str">
        <f t="shared" si="9"/>
        <v>B20_resumen!H9</v>
      </c>
      <c r="FI6" s="156"/>
      <c r="FJ6" s="156"/>
      <c r="FK6" s="156"/>
      <c r="FL6" s="156"/>
      <c r="FM6" s="156"/>
      <c r="FN6" s="156"/>
      <c r="FO6" s="156"/>
      <c r="FP6" s="156"/>
      <c r="FQ6" s="156"/>
      <c r="FR6" s="156"/>
      <c r="FS6" s="156"/>
      <c r="FT6" s="156"/>
      <c r="FU6" s="156"/>
      <c r="FV6" s="156"/>
      <c r="FW6" s="156"/>
      <c r="FX6" s="156"/>
      <c r="FY6" s="156"/>
      <c r="FZ6" s="156"/>
      <c r="GA6" s="156"/>
      <c r="GB6" s="156"/>
      <c r="GC6" s="156"/>
      <c r="GD6" s="156"/>
      <c r="GE6" s="156"/>
      <c r="GF6" s="156"/>
      <c r="GG6" s="156"/>
      <c r="GH6" s="156"/>
      <c r="GI6" s="156"/>
      <c r="GJ6" s="156"/>
      <c r="GK6" s="156"/>
      <c r="GL6" s="156"/>
      <c r="GM6" s="156"/>
      <c r="GN6" s="156"/>
      <c r="GO6" s="156"/>
      <c r="GP6" s="156"/>
      <c r="GQ6" s="156"/>
      <c r="GR6" s="156"/>
      <c r="GS6" s="156"/>
      <c r="GT6" s="156"/>
      <c r="GU6" s="156"/>
      <c r="GV6" s="156"/>
      <c r="GW6" s="156"/>
      <c r="GX6" s="156"/>
      <c r="GY6" s="156"/>
      <c r="GZ6" s="156"/>
      <c r="HA6" s="156"/>
      <c r="HB6" s="156"/>
      <c r="HC6" s="156"/>
      <c r="HD6" s="156"/>
      <c r="HE6" s="171"/>
      <c r="HF6" s="171"/>
      <c r="HG6" s="171"/>
      <c r="HH6" s="171"/>
      <c r="HI6" s="171"/>
      <c r="HJ6" s="171"/>
      <c r="HK6" s="171"/>
      <c r="HL6" s="171"/>
      <c r="HM6" s="171"/>
      <c r="HN6" s="171"/>
      <c r="HO6" s="171"/>
      <c r="HP6" s="171"/>
      <c r="HQ6" s="171"/>
      <c r="HR6" s="171"/>
      <c r="HS6" s="171"/>
      <c r="HT6" s="171"/>
      <c r="HU6" s="171"/>
      <c r="HV6" s="171"/>
      <c r="HW6" s="171"/>
      <c r="HX6" s="171"/>
      <c r="HY6" s="171"/>
      <c r="HZ6" s="171"/>
      <c r="IA6" s="171"/>
      <c r="IB6" s="171"/>
      <c r="IC6" s="171"/>
      <c r="ID6" s="171"/>
      <c r="IE6" s="171"/>
      <c r="IF6" s="171"/>
      <c r="IG6" s="171"/>
      <c r="IH6" s="171"/>
      <c r="II6" s="171"/>
      <c r="IJ6" s="171"/>
      <c r="IK6" s="171"/>
      <c r="IL6" s="171"/>
      <c r="IM6" s="171"/>
      <c r="IN6" s="171"/>
    </row>
    <row r="7" spans="1:248" s="2" customFormat="1" ht="19.5" customHeight="1" x14ac:dyDescent="0.2">
      <c r="A7" s="33" t="str">
        <f>BD!D3&amp;". "&amp;BD!E3</f>
        <v>2. Oficina y administrativos</v>
      </c>
      <c r="B7" s="112">
        <f t="shared" ca="1" si="1"/>
        <v>0</v>
      </c>
      <c r="C7" s="112">
        <f t="shared" ca="1" si="2"/>
        <v>0</v>
      </c>
      <c r="D7" s="112">
        <f t="shared" ca="1" si="3"/>
        <v>0</v>
      </c>
      <c r="E7" s="112">
        <f t="shared" ca="1" si="4"/>
        <v>0</v>
      </c>
      <c r="F7" s="112">
        <f t="shared" ca="1" si="5"/>
        <v>0</v>
      </c>
      <c r="G7" s="112">
        <f t="shared" ca="1" si="6"/>
        <v>0</v>
      </c>
      <c r="H7" s="35">
        <f ca="1">IFERROR(INDIRECT(Y12),0)+IFERROR(INDIRECT(Z12),0)+IFERROR(INDIRECT(AA12),0)+IFERROR(INDIRECT(AB12),0)+IFERROR(INDIRECT(AC12),0)+IFERROR(INDIRECT(AD12),0)+IFERROR(INDIRECT(AE12),0)+IFERROR(INDIRECT(AF12),0)+IFERROR(INDIRECT(AG12),0)+IFERROR(INDIRECT(AH12),0)+IFERROR(INDIRECT(AR12),0)+IFERROR(INDIRECT(AI12),0)+IFERROR(INDIRECT(AJ12),0)+IFERROR(INDIRECT(AK12),0)+IFERROR(INDIRECT(AL12),0)+IFERROR(INDIRECT(AM12),0)+IFERROR(INDIRECT(AN12),0)+IFERROR(INDIRECT(AO12),0)+IFERROR(INDIRECT(AP12),0)+IFERROR(INDIRECT(AQ12),0)</f>
        <v>0</v>
      </c>
      <c r="I7" s="36">
        <f t="shared" ref="I7:I11" ca="1" si="10">ROUND(IF($H7=0,0,H7/$H$12),4)</f>
        <v>0</v>
      </c>
      <c r="J7" s="96"/>
      <c r="V7" s="188"/>
      <c r="W7" s="188"/>
      <c r="X7" s="156">
        <v>10</v>
      </c>
      <c r="Y7" s="157" t="str">
        <f>"B"&amp;Y4&amp;"_resumen!"&amp;Y3&amp;$X$7</f>
        <v>BP_resumen!B10</v>
      </c>
      <c r="Z7" s="157" t="str">
        <f>"B"&amp;Z4&amp;"_resumen!"&amp;Z3&amp;$X$7</f>
        <v>B2_resumen!B10</v>
      </c>
      <c r="AA7" s="157" t="str">
        <f t="shared" ref="AA7:CL7" si="11">"B"&amp;AA4&amp;"_resumen!"&amp;AA3&amp;$X$7</f>
        <v>B3_resumen!B10</v>
      </c>
      <c r="AB7" s="157" t="str">
        <f t="shared" si="11"/>
        <v>B4_resumen!B10</v>
      </c>
      <c r="AC7" s="157" t="str">
        <f t="shared" si="11"/>
        <v>B5_resumen!B10</v>
      </c>
      <c r="AD7" s="157" t="str">
        <f t="shared" si="11"/>
        <v>B6_resumen!B10</v>
      </c>
      <c r="AE7" s="157" t="str">
        <f t="shared" si="11"/>
        <v>B7_resumen!B10</v>
      </c>
      <c r="AF7" s="157" t="str">
        <f t="shared" si="11"/>
        <v>B8_resumen!B10</v>
      </c>
      <c r="AG7" s="157" t="str">
        <f t="shared" si="11"/>
        <v>B9_resumen!B10</v>
      </c>
      <c r="AH7" s="157" t="str">
        <f t="shared" si="11"/>
        <v>B10_resumen!B10</v>
      </c>
      <c r="AI7" s="157" t="str">
        <f t="shared" si="11"/>
        <v>B11_resumen!B10</v>
      </c>
      <c r="AJ7" s="157" t="str">
        <f t="shared" si="11"/>
        <v>B12_resumen!B10</v>
      </c>
      <c r="AK7" s="157" t="str">
        <f t="shared" si="11"/>
        <v>B13_resumen!B10</v>
      </c>
      <c r="AL7" s="157" t="str">
        <f t="shared" si="11"/>
        <v>B14_resumen!B10</v>
      </c>
      <c r="AM7" s="157" t="str">
        <f t="shared" si="11"/>
        <v>B15_resumen!B10</v>
      </c>
      <c r="AN7" s="157" t="str">
        <f t="shared" si="11"/>
        <v>B16_resumen!B10</v>
      </c>
      <c r="AO7" s="157" t="str">
        <f t="shared" si="11"/>
        <v>B17_resumen!B10</v>
      </c>
      <c r="AP7" s="157" t="str">
        <f t="shared" si="11"/>
        <v>B18_resumen!B10</v>
      </c>
      <c r="AQ7" s="157" t="str">
        <f t="shared" si="11"/>
        <v>B19_resumen!B10</v>
      </c>
      <c r="AR7" s="157" t="str">
        <f t="shared" si="11"/>
        <v>B20_resumen!B10</v>
      </c>
      <c r="AS7" s="157" t="str">
        <f t="shared" si="11"/>
        <v>BP_resumen!C10</v>
      </c>
      <c r="AT7" s="157" t="str">
        <f t="shared" si="11"/>
        <v>B2_resumen!C10</v>
      </c>
      <c r="AU7" s="157" t="str">
        <f t="shared" si="11"/>
        <v>B3_resumen!C10</v>
      </c>
      <c r="AV7" s="157" t="str">
        <f t="shared" si="11"/>
        <v>B4_resumen!C10</v>
      </c>
      <c r="AW7" s="157" t="str">
        <f t="shared" si="11"/>
        <v>B5_resumen!C10</v>
      </c>
      <c r="AX7" s="157" t="str">
        <f t="shared" si="11"/>
        <v>B6_resumen!C10</v>
      </c>
      <c r="AY7" s="157" t="str">
        <f t="shared" si="11"/>
        <v>B7_resumen!C10</v>
      </c>
      <c r="AZ7" s="157" t="str">
        <f t="shared" si="11"/>
        <v>B8_resumen!C10</v>
      </c>
      <c r="BA7" s="157" t="str">
        <f t="shared" si="11"/>
        <v>B9_resumen!C10</v>
      </c>
      <c r="BB7" s="157" t="str">
        <f t="shared" si="11"/>
        <v>B10_resumen!C10</v>
      </c>
      <c r="BC7" s="157" t="str">
        <f t="shared" si="11"/>
        <v>B11_resumen!C10</v>
      </c>
      <c r="BD7" s="157" t="str">
        <f t="shared" si="11"/>
        <v>B12_resumen!C10</v>
      </c>
      <c r="BE7" s="157" t="str">
        <f t="shared" si="11"/>
        <v>B13_resumen!C10</v>
      </c>
      <c r="BF7" s="157" t="str">
        <f t="shared" si="11"/>
        <v>B14_resumen!C10</v>
      </c>
      <c r="BG7" s="157" t="str">
        <f t="shared" si="11"/>
        <v>B15_resumen!C10</v>
      </c>
      <c r="BH7" s="157" t="str">
        <f t="shared" si="11"/>
        <v>B16_resumen!C10</v>
      </c>
      <c r="BI7" s="157" t="str">
        <f t="shared" si="11"/>
        <v>B17_resumen!C10</v>
      </c>
      <c r="BJ7" s="157" t="str">
        <f t="shared" si="11"/>
        <v>B18_resumen!C10</v>
      </c>
      <c r="BK7" s="157" t="str">
        <f t="shared" si="11"/>
        <v>B19_resumen!C10</v>
      </c>
      <c r="BL7" s="157" t="str">
        <f t="shared" si="11"/>
        <v>B20_resumen!C10</v>
      </c>
      <c r="BM7" s="157" t="str">
        <f t="shared" si="11"/>
        <v>BP_resumen!D10</v>
      </c>
      <c r="BN7" s="157" t="str">
        <f t="shared" si="11"/>
        <v>B2_resumen!D10</v>
      </c>
      <c r="BO7" s="157" t="str">
        <f t="shared" si="11"/>
        <v>B3_resumen!D10</v>
      </c>
      <c r="BP7" s="157" t="str">
        <f t="shared" si="11"/>
        <v>B4_resumen!D10</v>
      </c>
      <c r="BQ7" s="157" t="str">
        <f t="shared" si="11"/>
        <v>B5_resumen!D10</v>
      </c>
      <c r="BR7" s="157" t="str">
        <f t="shared" si="11"/>
        <v>B6_resumen!D10</v>
      </c>
      <c r="BS7" s="157" t="str">
        <f t="shared" si="11"/>
        <v>B7_resumen!D10</v>
      </c>
      <c r="BT7" s="157" t="str">
        <f t="shared" si="11"/>
        <v>B8_resumen!D10</v>
      </c>
      <c r="BU7" s="157" t="str">
        <f t="shared" si="11"/>
        <v>B9_resumen!D10</v>
      </c>
      <c r="BV7" s="157" t="str">
        <f t="shared" si="11"/>
        <v>B10_resumen!D10</v>
      </c>
      <c r="BW7" s="157" t="str">
        <f t="shared" si="11"/>
        <v>B11_resumen!D10</v>
      </c>
      <c r="BX7" s="157" t="str">
        <f t="shared" si="11"/>
        <v>B12_resumen!D10</v>
      </c>
      <c r="BY7" s="157" t="str">
        <f t="shared" si="11"/>
        <v>B13_resumen!D10</v>
      </c>
      <c r="BZ7" s="157" t="str">
        <f t="shared" si="11"/>
        <v>B14_resumen!D10</v>
      </c>
      <c r="CA7" s="157" t="str">
        <f t="shared" si="11"/>
        <v>B15_resumen!D10</v>
      </c>
      <c r="CB7" s="157" t="str">
        <f t="shared" si="11"/>
        <v>B16_resumen!D10</v>
      </c>
      <c r="CC7" s="157" t="str">
        <f t="shared" si="11"/>
        <v>B17_resumen!D10</v>
      </c>
      <c r="CD7" s="157" t="str">
        <f t="shared" si="11"/>
        <v>B18_resumen!D10</v>
      </c>
      <c r="CE7" s="157" t="str">
        <f t="shared" si="11"/>
        <v>B19_resumen!D10</v>
      </c>
      <c r="CF7" s="157" t="str">
        <f t="shared" si="11"/>
        <v>B20_resumen!D10</v>
      </c>
      <c r="CG7" s="157" t="str">
        <f t="shared" si="11"/>
        <v>BP_resumen!E10</v>
      </c>
      <c r="CH7" s="157" t="str">
        <f t="shared" si="11"/>
        <v>B2_resumen!E10</v>
      </c>
      <c r="CI7" s="157" t="str">
        <f t="shared" si="11"/>
        <v>B3_resumen!E10</v>
      </c>
      <c r="CJ7" s="157" t="str">
        <f t="shared" si="11"/>
        <v>B4_resumen!E10</v>
      </c>
      <c r="CK7" s="157" t="str">
        <f t="shared" si="11"/>
        <v>B5_resumen!E10</v>
      </c>
      <c r="CL7" s="157" t="str">
        <f t="shared" si="11"/>
        <v>B6_resumen!E10</v>
      </c>
      <c r="CM7" s="157" t="str">
        <f t="shared" ref="CM7:EN7" si="12">"B"&amp;CM4&amp;"_resumen!"&amp;CM3&amp;$X$7</f>
        <v>B7_resumen!E10</v>
      </c>
      <c r="CN7" s="157" t="str">
        <f t="shared" si="12"/>
        <v>B8_resumen!E10</v>
      </c>
      <c r="CO7" s="157" t="str">
        <f t="shared" si="12"/>
        <v>B9_resumen!E10</v>
      </c>
      <c r="CP7" s="157" t="str">
        <f t="shared" si="12"/>
        <v>B10_resumen!E10</v>
      </c>
      <c r="CQ7" s="157" t="str">
        <f t="shared" si="12"/>
        <v>B11_resumen!E10</v>
      </c>
      <c r="CR7" s="157" t="str">
        <f t="shared" si="12"/>
        <v>B12_resumen!E10</v>
      </c>
      <c r="CS7" s="157" t="str">
        <f t="shared" si="12"/>
        <v>B13_resumen!E10</v>
      </c>
      <c r="CT7" s="157" t="str">
        <f t="shared" si="12"/>
        <v>B14_resumen!E10</v>
      </c>
      <c r="CU7" s="157" t="str">
        <f t="shared" si="12"/>
        <v>B15_resumen!E10</v>
      </c>
      <c r="CV7" s="157" t="str">
        <f t="shared" si="12"/>
        <v>B16_resumen!E10</v>
      </c>
      <c r="CW7" s="157" t="str">
        <f t="shared" si="12"/>
        <v>B17_resumen!E10</v>
      </c>
      <c r="CX7" s="157" t="str">
        <f t="shared" si="12"/>
        <v>B18_resumen!E10</v>
      </c>
      <c r="CY7" s="157" t="str">
        <f t="shared" si="12"/>
        <v>B19_resumen!E10</v>
      </c>
      <c r="CZ7" s="157" t="str">
        <f t="shared" si="12"/>
        <v>B20_resumen!E10</v>
      </c>
      <c r="DA7" s="157" t="str">
        <f t="shared" si="12"/>
        <v>BP_resumen!F10</v>
      </c>
      <c r="DB7" s="157" t="str">
        <f t="shared" si="12"/>
        <v>B2_resumen!F10</v>
      </c>
      <c r="DC7" s="157" t="str">
        <f t="shared" si="12"/>
        <v>B3_resumen!F10</v>
      </c>
      <c r="DD7" s="157" t="str">
        <f t="shared" si="12"/>
        <v>B4_resumen!F10</v>
      </c>
      <c r="DE7" s="157" t="str">
        <f t="shared" si="12"/>
        <v>B5_resumen!F10</v>
      </c>
      <c r="DF7" s="157" t="str">
        <f t="shared" si="12"/>
        <v>B6_resumen!F10</v>
      </c>
      <c r="DG7" s="157" t="str">
        <f t="shared" si="12"/>
        <v>B7_resumen!F10</v>
      </c>
      <c r="DH7" s="157" t="str">
        <f t="shared" si="12"/>
        <v>B8_resumen!F10</v>
      </c>
      <c r="DI7" s="157" t="str">
        <f t="shared" si="12"/>
        <v>B9_resumen!F10</v>
      </c>
      <c r="DJ7" s="157" t="str">
        <f t="shared" si="12"/>
        <v>B10_resumen!F10</v>
      </c>
      <c r="DK7" s="157" t="str">
        <f t="shared" si="12"/>
        <v>B11_resumen!F10</v>
      </c>
      <c r="DL7" s="157" t="str">
        <f t="shared" si="12"/>
        <v>B12_resumen!F10</v>
      </c>
      <c r="DM7" s="157" t="str">
        <f t="shared" si="12"/>
        <v>B13_resumen!F10</v>
      </c>
      <c r="DN7" s="157" t="str">
        <f t="shared" si="12"/>
        <v>B14_resumen!F10</v>
      </c>
      <c r="DO7" s="157" t="str">
        <f t="shared" si="12"/>
        <v>B15_resumen!F10</v>
      </c>
      <c r="DP7" s="157" t="str">
        <f t="shared" si="12"/>
        <v>B16_resumen!F10</v>
      </c>
      <c r="DQ7" s="157" t="str">
        <f t="shared" si="12"/>
        <v>B17_resumen!F10</v>
      </c>
      <c r="DR7" s="157" t="str">
        <f t="shared" si="12"/>
        <v>B18_resumen!F10</v>
      </c>
      <c r="DS7" s="157" t="str">
        <f t="shared" si="12"/>
        <v>B19_resumen!F10</v>
      </c>
      <c r="DT7" s="157" t="str">
        <f t="shared" si="12"/>
        <v>B20_resumen!F10</v>
      </c>
      <c r="DU7" s="157" t="str">
        <f t="shared" si="12"/>
        <v>BP_resumen!G10</v>
      </c>
      <c r="DV7" s="157" t="str">
        <f t="shared" si="12"/>
        <v>B2_resumen!G10</v>
      </c>
      <c r="DW7" s="157" t="str">
        <f t="shared" si="12"/>
        <v>B3_resumen!G10</v>
      </c>
      <c r="DX7" s="157" t="str">
        <f t="shared" si="12"/>
        <v>B4_resumen!G10</v>
      </c>
      <c r="DY7" s="157" t="str">
        <f t="shared" si="12"/>
        <v>B5_resumen!G10</v>
      </c>
      <c r="DZ7" s="157" t="str">
        <f t="shared" si="12"/>
        <v>B6_resumen!G10</v>
      </c>
      <c r="EA7" s="157" t="str">
        <f t="shared" si="12"/>
        <v>B7_resumen!G10</v>
      </c>
      <c r="EB7" s="157" t="str">
        <f t="shared" si="12"/>
        <v>B8_resumen!G10</v>
      </c>
      <c r="EC7" s="157" t="str">
        <f t="shared" si="12"/>
        <v>B9_resumen!G10</v>
      </c>
      <c r="ED7" s="157" t="str">
        <f t="shared" si="12"/>
        <v>B10_resumen!G10</v>
      </c>
      <c r="EE7" s="157" t="str">
        <f t="shared" si="12"/>
        <v>B11_resumen!G10</v>
      </c>
      <c r="EF7" s="157" t="str">
        <f t="shared" si="12"/>
        <v>B12_resumen!G10</v>
      </c>
      <c r="EG7" s="157" t="str">
        <f t="shared" si="12"/>
        <v>B13_resumen!G10</v>
      </c>
      <c r="EH7" s="157" t="str">
        <f t="shared" si="12"/>
        <v>B14_resumen!G10</v>
      </c>
      <c r="EI7" s="157" t="str">
        <f t="shared" si="12"/>
        <v>B15_resumen!G10</v>
      </c>
      <c r="EJ7" s="157" t="str">
        <f t="shared" si="12"/>
        <v>B16_resumen!G10</v>
      </c>
      <c r="EK7" s="157" t="str">
        <f t="shared" si="12"/>
        <v>B17_resumen!G10</v>
      </c>
      <c r="EL7" s="157" t="str">
        <f t="shared" si="12"/>
        <v>B18_resumen!G10</v>
      </c>
      <c r="EM7" s="157" t="str">
        <f t="shared" si="12"/>
        <v>B19_resumen!G10</v>
      </c>
      <c r="EN7" s="157" t="str">
        <f t="shared" si="12"/>
        <v>B20_resumen!G10</v>
      </c>
      <c r="EO7" s="157" t="str">
        <f t="shared" ref="EO7:FH7" si="13">"B"&amp;EO4&amp;"_resumen!"&amp;EO3&amp;$X$7</f>
        <v>BP_resumen!H10</v>
      </c>
      <c r="EP7" s="157" t="str">
        <f t="shared" si="13"/>
        <v>B2_resumen!H10</v>
      </c>
      <c r="EQ7" s="157" t="str">
        <f t="shared" si="13"/>
        <v>B3_resumen!H10</v>
      </c>
      <c r="ER7" s="157" t="str">
        <f t="shared" si="13"/>
        <v>B4_resumen!H10</v>
      </c>
      <c r="ES7" s="157" t="str">
        <f t="shared" si="13"/>
        <v>B5_resumen!H10</v>
      </c>
      <c r="ET7" s="157" t="str">
        <f t="shared" si="13"/>
        <v>B6_resumen!H10</v>
      </c>
      <c r="EU7" s="157" t="str">
        <f t="shared" si="13"/>
        <v>B7_resumen!H10</v>
      </c>
      <c r="EV7" s="157" t="str">
        <f t="shared" si="13"/>
        <v>B8_resumen!H10</v>
      </c>
      <c r="EW7" s="157" t="str">
        <f t="shared" si="13"/>
        <v>B9_resumen!H10</v>
      </c>
      <c r="EX7" s="157" t="str">
        <f t="shared" si="13"/>
        <v>B10_resumen!H10</v>
      </c>
      <c r="EY7" s="157" t="str">
        <f t="shared" si="13"/>
        <v>B11_resumen!H10</v>
      </c>
      <c r="EZ7" s="157" t="str">
        <f t="shared" si="13"/>
        <v>B12_resumen!H10</v>
      </c>
      <c r="FA7" s="157" t="str">
        <f t="shared" si="13"/>
        <v>B13_resumen!H10</v>
      </c>
      <c r="FB7" s="157" t="str">
        <f t="shared" si="13"/>
        <v>B14_resumen!H10</v>
      </c>
      <c r="FC7" s="157" t="str">
        <f t="shared" si="13"/>
        <v>B15_resumen!H10</v>
      </c>
      <c r="FD7" s="157" t="str">
        <f t="shared" si="13"/>
        <v>B16_resumen!H10</v>
      </c>
      <c r="FE7" s="157" t="str">
        <f t="shared" si="13"/>
        <v>B17_resumen!H10</v>
      </c>
      <c r="FF7" s="157" t="str">
        <f t="shared" si="13"/>
        <v>B18_resumen!H10</v>
      </c>
      <c r="FG7" s="157" t="str">
        <f t="shared" si="13"/>
        <v>B19_resumen!H10</v>
      </c>
      <c r="FH7" s="157" t="str">
        <f t="shared" si="13"/>
        <v>B20_resumen!H10</v>
      </c>
      <c r="FI7" s="156"/>
      <c r="FJ7" s="156"/>
      <c r="FK7" s="156"/>
      <c r="FL7" s="156"/>
      <c r="FM7" s="156"/>
      <c r="FN7" s="156"/>
      <c r="FO7" s="156"/>
      <c r="FP7" s="156"/>
      <c r="FQ7" s="156"/>
      <c r="FR7" s="156"/>
      <c r="FS7" s="156"/>
      <c r="FT7" s="156"/>
      <c r="FU7" s="156"/>
      <c r="FV7" s="156"/>
      <c r="FW7" s="156"/>
      <c r="FX7" s="156"/>
      <c r="FY7" s="156"/>
      <c r="FZ7" s="156"/>
      <c r="GA7" s="156"/>
      <c r="GB7" s="156"/>
      <c r="GC7" s="156"/>
      <c r="GD7" s="156"/>
      <c r="GE7" s="156"/>
      <c r="GF7" s="156"/>
      <c r="GG7" s="156"/>
      <c r="GH7" s="156"/>
      <c r="GI7" s="156"/>
      <c r="GJ7" s="156"/>
      <c r="GK7" s="156"/>
      <c r="GL7" s="156"/>
      <c r="GM7" s="156"/>
      <c r="GN7" s="156"/>
      <c r="GO7" s="156"/>
      <c r="GP7" s="156"/>
      <c r="GQ7" s="156"/>
      <c r="GR7" s="156"/>
      <c r="GS7" s="156"/>
      <c r="GT7" s="156"/>
      <c r="GU7" s="156"/>
      <c r="GV7" s="156"/>
      <c r="GW7" s="156"/>
      <c r="GX7" s="156"/>
      <c r="GY7" s="156"/>
      <c r="GZ7" s="156"/>
      <c r="HA7" s="156"/>
      <c r="HB7" s="156"/>
      <c r="HC7" s="156"/>
      <c r="HD7" s="156"/>
      <c r="HE7" s="171"/>
      <c r="HF7" s="171"/>
      <c r="HG7" s="171"/>
      <c r="HH7" s="171"/>
      <c r="HI7" s="171"/>
      <c r="HJ7" s="171"/>
      <c r="HK7" s="171"/>
      <c r="HL7" s="171"/>
      <c r="HM7" s="171"/>
      <c r="HN7" s="171"/>
      <c r="HO7" s="171"/>
      <c r="HP7" s="171"/>
      <c r="HQ7" s="171"/>
      <c r="HR7" s="171"/>
      <c r="HS7" s="171"/>
      <c r="HT7" s="171"/>
      <c r="HU7" s="171"/>
      <c r="HV7" s="171"/>
      <c r="HW7" s="171"/>
      <c r="HX7" s="171"/>
      <c r="HY7" s="171"/>
      <c r="HZ7" s="171"/>
      <c r="IA7" s="171"/>
      <c r="IB7" s="171"/>
      <c r="IC7" s="171"/>
      <c r="ID7" s="171"/>
      <c r="IE7" s="171"/>
      <c r="IF7" s="171"/>
      <c r="IG7" s="171"/>
      <c r="IH7" s="171"/>
      <c r="II7" s="171"/>
      <c r="IJ7" s="171"/>
      <c r="IK7" s="171"/>
      <c r="IL7" s="171"/>
      <c r="IM7" s="171"/>
      <c r="IN7" s="171"/>
    </row>
    <row r="8" spans="1:248" s="2" customFormat="1" ht="19.5" customHeight="1" x14ac:dyDescent="0.2">
      <c r="A8" s="33" t="str">
        <f>BD!D4&amp;". "&amp;BD!E4</f>
        <v>3. Viaje y alojamiento</v>
      </c>
      <c r="B8" s="112">
        <f t="shared" ca="1" si="1"/>
        <v>0</v>
      </c>
      <c r="C8" s="112">
        <f t="shared" ca="1" si="2"/>
        <v>0</v>
      </c>
      <c r="D8" s="112">
        <f t="shared" ca="1" si="3"/>
        <v>0</v>
      </c>
      <c r="E8" s="112">
        <f t="shared" ca="1" si="4"/>
        <v>0</v>
      </c>
      <c r="F8" s="112">
        <f t="shared" ca="1" si="5"/>
        <v>0</v>
      </c>
      <c r="G8" s="112">
        <f t="shared" ca="1" si="6"/>
        <v>0</v>
      </c>
      <c r="H8" s="35">
        <f ca="1">IFERROR(INDIRECT(Y13),0)+IFERROR(INDIRECT(Z13),0)+IFERROR(INDIRECT(AA13),0)+IFERROR(INDIRECT(AB13),0)+IFERROR(INDIRECT(AC13),0)+IFERROR(INDIRECT(AD13),0)+IFERROR(INDIRECT(AE13),0)+IFERROR(INDIRECT(AF13),0)+IFERROR(INDIRECT(AG13),0)+IFERROR(INDIRECT(AH13),0)+IFERROR(INDIRECT(AR13),0)+IFERROR(INDIRECT(AI13),0)+IFERROR(INDIRECT(AJ13),0)+IFERROR(INDIRECT(AK13),0)+IFERROR(INDIRECT(AL13),0)+IFERROR(INDIRECT(AM13),0)+IFERROR(INDIRECT(AN13),0)+IFERROR(INDIRECT(AO13),0)+IFERROR(INDIRECT(AP13),0)+IFERROR(INDIRECT(AQ13),0)</f>
        <v>0</v>
      </c>
      <c r="I8" s="36">
        <f t="shared" ca="1" si="10"/>
        <v>0</v>
      </c>
      <c r="J8" s="109"/>
      <c r="V8" s="188"/>
      <c r="W8" s="188"/>
      <c r="X8" s="156">
        <v>11</v>
      </c>
      <c r="Y8" s="157" t="str">
        <f>"B"&amp;Y4&amp;"_resumen!"&amp;Y3&amp;$X$8</f>
        <v>BP_resumen!B11</v>
      </c>
      <c r="Z8" s="157" t="str">
        <f>"B"&amp;Z4&amp;"_resumen!"&amp;Z3&amp;$X$8</f>
        <v>B2_resumen!B11</v>
      </c>
      <c r="AA8" s="157" t="str">
        <f t="shared" ref="AA8:CL8" si="14">"B"&amp;AA4&amp;"_resumen!"&amp;AA3&amp;$X$8</f>
        <v>B3_resumen!B11</v>
      </c>
      <c r="AB8" s="157" t="str">
        <f t="shared" si="14"/>
        <v>B4_resumen!B11</v>
      </c>
      <c r="AC8" s="157" t="str">
        <f t="shared" si="14"/>
        <v>B5_resumen!B11</v>
      </c>
      <c r="AD8" s="157" t="str">
        <f t="shared" si="14"/>
        <v>B6_resumen!B11</v>
      </c>
      <c r="AE8" s="157" t="str">
        <f t="shared" si="14"/>
        <v>B7_resumen!B11</v>
      </c>
      <c r="AF8" s="157" t="str">
        <f t="shared" si="14"/>
        <v>B8_resumen!B11</v>
      </c>
      <c r="AG8" s="157" t="str">
        <f t="shared" si="14"/>
        <v>B9_resumen!B11</v>
      </c>
      <c r="AH8" s="157" t="str">
        <f t="shared" si="14"/>
        <v>B10_resumen!B11</v>
      </c>
      <c r="AI8" s="157" t="str">
        <f t="shared" si="14"/>
        <v>B11_resumen!B11</v>
      </c>
      <c r="AJ8" s="157" t="str">
        <f t="shared" si="14"/>
        <v>B12_resumen!B11</v>
      </c>
      <c r="AK8" s="157" t="str">
        <f t="shared" si="14"/>
        <v>B13_resumen!B11</v>
      </c>
      <c r="AL8" s="157" t="str">
        <f t="shared" si="14"/>
        <v>B14_resumen!B11</v>
      </c>
      <c r="AM8" s="157" t="str">
        <f t="shared" si="14"/>
        <v>B15_resumen!B11</v>
      </c>
      <c r="AN8" s="157" t="str">
        <f t="shared" si="14"/>
        <v>B16_resumen!B11</v>
      </c>
      <c r="AO8" s="157" t="str">
        <f t="shared" si="14"/>
        <v>B17_resumen!B11</v>
      </c>
      <c r="AP8" s="157" t="str">
        <f t="shared" si="14"/>
        <v>B18_resumen!B11</v>
      </c>
      <c r="AQ8" s="157" t="str">
        <f t="shared" si="14"/>
        <v>B19_resumen!B11</v>
      </c>
      <c r="AR8" s="157" t="str">
        <f t="shared" si="14"/>
        <v>B20_resumen!B11</v>
      </c>
      <c r="AS8" s="157" t="str">
        <f t="shared" si="14"/>
        <v>BP_resumen!C11</v>
      </c>
      <c r="AT8" s="157" t="str">
        <f t="shared" si="14"/>
        <v>B2_resumen!C11</v>
      </c>
      <c r="AU8" s="157" t="str">
        <f t="shared" si="14"/>
        <v>B3_resumen!C11</v>
      </c>
      <c r="AV8" s="157" t="str">
        <f t="shared" si="14"/>
        <v>B4_resumen!C11</v>
      </c>
      <c r="AW8" s="157" t="str">
        <f t="shared" si="14"/>
        <v>B5_resumen!C11</v>
      </c>
      <c r="AX8" s="157" t="str">
        <f t="shared" si="14"/>
        <v>B6_resumen!C11</v>
      </c>
      <c r="AY8" s="157" t="str">
        <f t="shared" si="14"/>
        <v>B7_resumen!C11</v>
      </c>
      <c r="AZ8" s="157" t="str">
        <f t="shared" si="14"/>
        <v>B8_resumen!C11</v>
      </c>
      <c r="BA8" s="157" t="str">
        <f t="shared" si="14"/>
        <v>B9_resumen!C11</v>
      </c>
      <c r="BB8" s="157" t="str">
        <f t="shared" si="14"/>
        <v>B10_resumen!C11</v>
      </c>
      <c r="BC8" s="157" t="str">
        <f t="shared" si="14"/>
        <v>B11_resumen!C11</v>
      </c>
      <c r="BD8" s="157" t="str">
        <f t="shared" si="14"/>
        <v>B12_resumen!C11</v>
      </c>
      <c r="BE8" s="157" t="str">
        <f t="shared" si="14"/>
        <v>B13_resumen!C11</v>
      </c>
      <c r="BF8" s="157" t="str">
        <f t="shared" si="14"/>
        <v>B14_resumen!C11</v>
      </c>
      <c r="BG8" s="157" t="str">
        <f t="shared" si="14"/>
        <v>B15_resumen!C11</v>
      </c>
      <c r="BH8" s="157" t="str">
        <f t="shared" si="14"/>
        <v>B16_resumen!C11</v>
      </c>
      <c r="BI8" s="157" t="str">
        <f t="shared" si="14"/>
        <v>B17_resumen!C11</v>
      </c>
      <c r="BJ8" s="157" t="str">
        <f t="shared" si="14"/>
        <v>B18_resumen!C11</v>
      </c>
      <c r="BK8" s="157" t="str">
        <f t="shared" si="14"/>
        <v>B19_resumen!C11</v>
      </c>
      <c r="BL8" s="157" t="str">
        <f t="shared" si="14"/>
        <v>B20_resumen!C11</v>
      </c>
      <c r="BM8" s="157" t="str">
        <f t="shared" si="14"/>
        <v>BP_resumen!D11</v>
      </c>
      <c r="BN8" s="157" t="str">
        <f t="shared" si="14"/>
        <v>B2_resumen!D11</v>
      </c>
      <c r="BO8" s="157" t="str">
        <f t="shared" si="14"/>
        <v>B3_resumen!D11</v>
      </c>
      <c r="BP8" s="157" t="str">
        <f t="shared" si="14"/>
        <v>B4_resumen!D11</v>
      </c>
      <c r="BQ8" s="157" t="str">
        <f t="shared" si="14"/>
        <v>B5_resumen!D11</v>
      </c>
      <c r="BR8" s="157" t="str">
        <f t="shared" si="14"/>
        <v>B6_resumen!D11</v>
      </c>
      <c r="BS8" s="157" t="str">
        <f t="shared" si="14"/>
        <v>B7_resumen!D11</v>
      </c>
      <c r="BT8" s="157" t="str">
        <f t="shared" si="14"/>
        <v>B8_resumen!D11</v>
      </c>
      <c r="BU8" s="157" t="str">
        <f t="shared" si="14"/>
        <v>B9_resumen!D11</v>
      </c>
      <c r="BV8" s="157" t="str">
        <f t="shared" si="14"/>
        <v>B10_resumen!D11</v>
      </c>
      <c r="BW8" s="157" t="str">
        <f t="shared" si="14"/>
        <v>B11_resumen!D11</v>
      </c>
      <c r="BX8" s="157" t="str">
        <f t="shared" si="14"/>
        <v>B12_resumen!D11</v>
      </c>
      <c r="BY8" s="157" t="str">
        <f t="shared" si="14"/>
        <v>B13_resumen!D11</v>
      </c>
      <c r="BZ8" s="157" t="str">
        <f t="shared" si="14"/>
        <v>B14_resumen!D11</v>
      </c>
      <c r="CA8" s="157" t="str">
        <f t="shared" si="14"/>
        <v>B15_resumen!D11</v>
      </c>
      <c r="CB8" s="157" t="str">
        <f t="shared" si="14"/>
        <v>B16_resumen!D11</v>
      </c>
      <c r="CC8" s="157" t="str">
        <f t="shared" si="14"/>
        <v>B17_resumen!D11</v>
      </c>
      <c r="CD8" s="157" t="str">
        <f t="shared" si="14"/>
        <v>B18_resumen!D11</v>
      </c>
      <c r="CE8" s="157" t="str">
        <f t="shared" si="14"/>
        <v>B19_resumen!D11</v>
      </c>
      <c r="CF8" s="157" t="str">
        <f t="shared" si="14"/>
        <v>B20_resumen!D11</v>
      </c>
      <c r="CG8" s="157" t="str">
        <f t="shared" si="14"/>
        <v>BP_resumen!E11</v>
      </c>
      <c r="CH8" s="157" t="str">
        <f t="shared" si="14"/>
        <v>B2_resumen!E11</v>
      </c>
      <c r="CI8" s="157" t="str">
        <f t="shared" si="14"/>
        <v>B3_resumen!E11</v>
      </c>
      <c r="CJ8" s="157" t="str">
        <f t="shared" si="14"/>
        <v>B4_resumen!E11</v>
      </c>
      <c r="CK8" s="157" t="str">
        <f t="shared" si="14"/>
        <v>B5_resumen!E11</v>
      </c>
      <c r="CL8" s="157" t="str">
        <f t="shared" si="14"/>
        <v>B6_resumen!E11</v>
      </c>
      <c r="CM8" s="157" t="str">
        <f t="shared" ref="CM8:EN8" si="15">"B"&amp;CM4&amp;"_resumen!"&amp;CM3&amp;$X$8</f>
        <v>B7_resumen!E11</v>
      </c>
      <c r="CN8" s="157" t="str">
        <f t="shared" si="15"/>
        <v>B8_resumen!E11</v>
      </c>
      <c r="CO8" s="157" t="str">
        <f t="shared" si="15"/>
        <v>B9_resumen!E11</v>
      </c>
      <c r="CP8" s="157" t="str">
        <f t="shared" si="15"/>
        <v>B10_resumen!E11</v>
      </c>
      <c r="CQ8" s="157" t="str">
        <f t="shared" si="15"/>
        <v>B11_resumen!E11</v>
      </c>
      <c r="CR8" s="157" t="str">
        <f t="shared" si="15"/>
        <v>B12_resumen!E11</v>
      </c>
      <c r="CS8" s="157" t="str">
        <f t="shared" si="15"/>
        <v>B13_resumen!E11</v>
      </c>
      <c r="CT8" s="157" t="str">
        <f t="shared" si="15"/>
        <v>B14_resumen!E11</v>
      </c>
      <c r="CU8" s="157" t="str">
        <f t="shared" si="15"/>
        <v>B15_resumen!E11</v>
      </c>
      <c r="CV8" s="157" t="str">
        <f t="shared" si="15"/>
        <v>B16_resumen!E11</v>
      </c>
      <c r="CW8" s="157" t="str">
        <f t="shared" si="15"/>
        <v>B17_resumen!E11</v>
      </c>
      <c r="CX8" s="157" t="str">
        <f t="shared" si="15"/>
        <v>B18_resumen!E11</v>
      </c>
      <c r="CY8" s="157" t="str">
        <f t="shared" si="15"/>
        <v>B19_resumen!E11</v>
      </c>
      <c r="CZ8" s="157" t="str">
        <f t="shared" si="15"/>
        <v>B20_resumen!E11</v>
      </c>
      <c r="DA8" s="157" t="str">
        <f t="shared" si="15"/>
        <v>BP_resumen!F11</v>
      </c>
      <c r="DB8" s="157" t="str">
        <f t="shared" si="15"/>
        <v>B2_resumen!F11</v>
      </c>
      <c r="DC8" s="157" t="str">
        <f t="shared" si="15"/>
        <v>B3_resumen!F11</v>
      </c>
      <c r="DD8" s="157" t="str">
        <f t="shared" si="15"/>
        <v>B4_resumen!F11</v>
      </c>
      <c r="DE8" s="157" t="str">
        <f t="shared" si="15"/>
        <v>B5_resumen!F11</v>
      </c>
      <c r="DF8" s="157" t="str">
        <f t="shared" si="15"/>
        <v>B6_resumen!F11</v>
      </c>
      <c r="DG8" s="157" t="str">
        <f t="shared" si="15"/>
        <v>B7_resumen!F11</v>
      </c>
      <c r="DH8" s="157" t="str">
        <f t="shared" si="15"/>
        <v>B8_resumen!F11</v>
      </c>
      <c r="DI8" s="157" t="str">
        <f t="shared" si="15"/>
        <v>B9_resumen!F11</v>
      </c>
      <c r="DJ8" s="157" t="str">
        <f t="shared" si="15"/>
        <v>B10_resumen!F11</v>
      </c>
      <c r="DK8" s="157" t="str">
        <f t="shared" si="15"/>
        <v>B11_resumen!F11</v>
      </c>
      <c r="DL8" s="157" t="str">
        <f t="shared" si="15"/>
        <v>B12_resumen!F11</v>
      </c>
      <c r="DM8" s="157" t="str">
        <f t="shared" si="15"/>
        <v>B13_resumen!F11</v>
      </c>
      <c r="DN8" s="157" t="str">
        <f t="shared" si="15"/>
        <v>B14_resumen!F11</v>
      </c>
      <c r="DO8" s="157" t="str">
        <f t="shared" si="15"/>
        <v>B15_resumen!F11</v>
      </c>
      <c r="DP8" s="157" t="str">
        <f t="shared" si="15"/>
        <v>B16_resumen!F11</v>
      </c>
      <c r="DQ8" s="157" t="str">
        <f t="shared" si="15"/>
        <v>B17_resumen!F11</v>
      </c>
      <c r="DR8" s="157" t="str">
        <f t="shared" si="15"/>
        <v>B18_resumen!F11</v>
      </c>
      <c r="DS8" s="157" t="str">
        <f t="shared" si="15"/>
        <v>B19_resumen!F11</v>
      </c>
      <c r="DT8" s="157" t="str">
        <f t="shared" si="15"/>
        <v>B20_resumen!F11</v>
      </c>
      <c r="DU8" s="157" t="str">
        <f t="shared" si="15"/>
        <v>BP_resumen!G11</v>
      </c>
      <c r="DV8" s="157" t="str">
        <f t="shared" si="15"/>
        <v>B2_resumen!G11</v>
      </c>
      <c r="DW8" s="157" t="str">
        <f t="shared" si="15"/>
        <v>B3_resumen!G11</v>
      </c>
      <c r="DX8" s="157" t="str">
        <f t="shared" si="15"/>
        <v>B4_resumen!G11</v>
      </c>
      <c r="DY8" s="157" t="str">
        <f t="shared" si="15"/>
        <v>B5_resumen!G11</v>
      </c>
      <c r="DZ8" s="157" t="str">
        <f t="shared" si="15"/>
        <v>B6_resumen!G11</v>
      </c>
      <c r="EA8" s="157" t="str">
        <f t="shared" si="15"/>
        <v>B7_resumen!G11</v>
      </c>
      <c r="EB8" s="157" t="str">
        <f t="shared" si="15"/>
        <v>B8_resumen!G11</v>
      </c>
      <c r="EC8" s="157" t="str">
        <f t="shared" si="15"/>
        <v>B9_resumen!G11</v>
      </c>
      <c r="ED8" s="157" t="str">
        <f t="shared" si="15"/>
        <v>B10_resumen!G11</v>
      </c>
      <c r="EE8" s="157" t="str">
        <f t="shared" si="15"/>
        <v>B11_resumen!G11</v>
      </c>
      <c r="EF8" s="157" t="str">
        <f t="shared" si="15"/>
        <v>B12_resumen!G11</v>
      </c>
      <c r="EG8" s="157" t="str">
        <f t="shared" si="15"/>
        <v>B13_resumen!G11</v>
      </c>
      <c r="EH8" s="157" t="str">
        <f t="shared" si="15"/>
        <v>B14_resumen!G11</v>
      </c>
      <c r="EI8" s="157" t="str">
        <f t="shared" si="15"/>
        <v>B15_resumen!G11</v>
      </c>
      <c r="EJ8" s="157" t="str">
        <f t="shared" si="15"/>
        <v>B16_resumen!G11</v>
      </c>
      <c r="EK8" s="157" t="str">
        <f t="shared" si="15"/>
        <v>B17_resumen!G11</v>
      </c>
      <c r="EL8" s="157" t="str">
        <f t="shared" si="15"/>
        <v>B18_resumen!G11</v>
      </c>
      <c r="EM8" s="157" t="str">
        <f t="shared" si="15"/>
        <v>B19_resumen!G11</v>
      </c>
      <c r="EN8" s="157" t="str">
        <f t="shared" si="15"/>
        <v>B20_resumen!G11</v>
      </c>
      <c r="EO8" s="157" t="str">
        <f t="shared" ref="EO8:FH8" si="16">"B"&amp;EO4&amp;"_resumen!"&amp;EO3&amp;$X$8</f>
        <v>BP_resumen!H11</v>
      </c>
      <c r="EP8" s="157" t="str">
        <f t="shared" si="16"/>
        <v>B2_resumen!H11</v>
      </c>
      <c r="EQ8" s="157" t="str">
        <f t="shared" si="16"/>
        <v>B3_resumen!H11</v>
      </c>
      <c r="ER8" s="157" t="str">
        <f t="shared" si="16"/>
        <v>B4_resumen!H11</v>
      </c>
      <c r="ES8" s="157" t="str">
        <f t="shared" si="16"/>
        <v>B5_resumen!H11</v>
      </c>
      <c r="ET8" s="157" t="str">
        <f t="shared" si="16"/>
        <v>B6_resumen!H11</v>
      </c>
      <c r="EU8" s="157" t="str">
        <f t="shared" si="16"/>
        <v>B7_resumen!H11</v>
      </c>
      <c r="EV8" s="157" t="str">
        <f t="shared" si="16"/>
        <v>B8_resumen!H11</v>
      </c>
      <c r="EW8" s="157" t="str">
        <f t="shared" si="16"/>
        <v>B9_resumen!H11</v>
      </c>
      <c r="EX8" s="157" t="str">
        <f t="shared" si="16"/>
        <v>B10_resumen!H11</v>
      </c>
      <c r="EY8" s="157" t="str">
        <f t="shared" si="16"/>
        <v>B11_resumen!H11</v>
      </c>
      <c r="EZ8" s="157" t="str">
        <f t="shared" si="16"/>
        <v>B12_resumen!H11</v>
      </c>
      <c r="FA8" s="157" t="str">
        <f t="shared" si="16"/>
        <v>B13_resumen!H11</v>
      </c>
      <c r="FB8" s="157" t="str">
        <f t="shared" si="16"/>
        <v>B14_resumen!H11</v>
      </c>
      <c r="FC8" s="157" t="str">
        <f t="shared" si="16"/>
        <v>B15_resumen!H11</v>
      </c>
      <c r="FD8" s="157" t="str">
        <f t="shared" si="16"/>
        <v>B16_resumen!H11</v>
      </c>
      <c r="FE8" s="157" t="str">
        <f t="shared" si="16"/>
        <v>B17_resumen!H11</v>
      </c>
      <c r="FF8" s="157" t="str">
        <f t="shared" si="16"/>
        <v>B18_resumen!H11</v>
      </c>
      <c r="FG8" s="157" t="str">
        <f t="shared" si="16"/>
        <v>B19_resumen!H11</v>
      </c>
      <c r="FH8" s="157" t="str">
        <f t="shared" si="16"/>
        <v>B20_resumen!H11</v>
      </c>
      <c r="FI8" s="156"/>
      <c r="FJ8" s="156"/>
      <c r="FK8" s="156"/>
      <c r="FL8" s="156"/>
      <c r="FM8" s="156"/>
      <c r="FN8" s="156"/>
      <c r="FO8" s="156"/>
      <c r="FP8" s="156"/>
      <c r="FQ8" s="156"/>
      <c r="FR8" s="156"/>
      <c r="FS8" s="156"/>
      <c r="FT8" s="156"/>
      <c r="FU8" s="156"/>
      <c r="FV8" s="156"/>
      <c r="FW8" s="156"/>
      <c r="FX8" s="156"/>
      <c r="FY8" s="156"/>
      <c r="FZ8" s="156"/>
      <c r="GA8" s="156"/>
      <c r="GB8" s="156"/>
      <c r="GC8" s="156"/>
      <c r="GD8" s="156"/>
      <c r="GE8" s="156"/>
      <c r="GF8" s="156"/>
      <c r="GG8" s="156"/>
      <c r="GH8" s="156"/>
      <c r="GI8" s="156"/>
      <c r="GJ8" s="156"/>
      <c r="GK8" s="156"/>
      <c r="GL8" s="156"/>
      <c r="GM8" s="156"/>
      <c r="GN8" s="156"/>
      <c r="GO8" s="156"/>
      <c r="GP8" s="156"/>
      <c r="GQ8" s="156"/>
      <c r="GR8" s="156"/>
      <c r="GS8" s="156"/>
      <c r="GT8" s="156"/>
      <c r="GU8" s="156"/>
      <c r="GV8" s="156"/>
      <c r="GW8" s="156"/>
      <c r="GX8" s="156"/>
      <c r="GY8" s="156"/>
      <c r="GZ8" s="156"/>
      <c r="HA8" s="156"/>
      <c r="HB8" s="156"/>
      <c r="HC8" s="156"/>
      <c r="HD8" s="156"/>
      <c r="HE8" s="171"/>
      <c r="HF8" s="171"/>
      <c r="HG8" s="171"/>
      <c r="HH8" s="171"/>
      <c r="HI8" s="171"/>
      <c r="HJ8" s="171"/>
      <c r="HK8" s="171"/>
      <c r="HL8" s="171"/>
      <c r="HM8" s="171"/>
      <c r="HN8" s="171"/>
      <c r="HO8" s="171"/>
      <c r="HP8" s="171"/>
      <c r="HQ8" s="171"/>
      <c r="HR8" s="171"/>
      <c r="HS8" s="171"/>
      <c r="HT8" s="171"/>
      <c r="HU8" s="171"/>
      <c r="HV8" s="171"/>
      <c r="HW8" s="171"/>
      <c r="HX8" s="171"/>
      <c r="HY8" s="171"/>
      <c r="HZ8" s="171"/>
      <c r="IA8" s="171"/>
      <c r="IB8" s="171"/>
      <c r="IC8" s="171"/>
      <c r="ID8" s="171"/>
      <c r="IE8" s="171"/>
      <c r="IF8" s="171"/>
      <c r="IG8" s="171"/>
      <c r="IH8" s="171"/>
      <c r="II8" s="171"/>
      <c r="IJ8" s="171"/>
      <c r="IK8" s="171"/>
      <c r="IL8" s="171"/>
      <c r="IM8" s="171"/>
      <c r="IN8" s="171"/>
    </row>
    <row r="9" spans="1:248" s="2" customFormat="1" ht="19.5" customHeight="1" x14ac:dyDescent="0.2">
      <c r="A9" s="33" t="str">
        <f>BD!D5&amp;". "&amp;BD!E5</f>
        <v>4. Servicios y asesoramiento externos</v>
      </c>
      <c r="B9" s="34">
        <f t="shared" ca="1" si="1"/>
        <v>0</v>
      </c>
      <c r="C9" s="34">
        <f t="shared" ca="1" si="2"/>
        <v>0</v>
      </c>
      <c r="D9" s="34">
        <f t="shared" ca="1" si="3"/>
        <v>0</v>
      </c>
      <c r="E9" s="34">
        <f t="shared" ca="1" si="4"/>
        <v>0</v>
      </c>
      <c r="F9" s="34">
        <f t="shared" ca="1" si="5"/>
        <v>0</v>
      </c>
      <c r="G9" s="34">
        <f t="shared" ca="1" si="6"/>
        <v>0</v>
      </c>
      <c r="H9" s="35">
        <f ca="1">SUM(B9:G9)</f>
        <v>0</v>
      </c>
      <c r="I9" s="36">
        <f t="shared" ca="1" si="10"/>
        <v>0</v>
      </c>
      <c r="J9" s="109" t="str">
        <f ca="1">IF(AND(B19="",C19="",D19="",E19="",F19="",G19="",H19="",I19="",J19="",K22=0 ),"",IF(H9&lt;&gt;K19,"El importe por categoría no coincide con el anualizado",""))</f>
        <v/>
      </c>
      <c r="V9" s="188"/>
      <c r="W9" s="188"/>
      <c r="X9" s="156">
        <v>12</v>
      </c>
      <c r="Y9" s="157" t="str">
        <f>"B"&amp;Y4&amp;"_resumen!"&amp;Y3&amp;$X$9</f>
        <v>BP_resumen!B12</v>
      </c>
      <c r="Z9" s="157" t="str">
        <f t="shared" ref="Z9:CK9" si="17">"B"&amp;Z4&amp;"_resumen!"&amp;Z3&amp;$X$9</f>
        <v>B2_resumen!B12</v>
      </c>
      <c r="AA9" s="157" t="str">
        <f t="shared" si="17"/>
        <v>B3_resumen!B12</v>
      </c>
      <c r="AB9" s="157" t="str">
        <f t="shared" si="17"/>
        <v>B4_resumen!B12</v>
      </c>
      <c r="AC9" s="157" t="str">
        <f t="shared" si="17"/>
        <v>B5_resumen!B12</v>
      </c>
      <c r="AD9" s="157" t="str">
        <f t="shared" si="17"/>
        <v>B6_resumen!B12</v>
      </c>
      <c r="AE9" s="157" t="str">
        <f t="shared" si="17"/>
        <v>B7_resumen!B12</v>
      </c>
      <c r="AF9" s="157" t="str">
        <f t="shared" si="17"/>
        <v>B8_resumen!B12</v>
      </c>
      <c r="AG9" s="157" t="str">
        <f t="shared" si="17"/>
        <v>B9_resumen!B12</v>
      </c>
      <c r="AH9" s="157" t="str">
        <f t="shared" si="17"/>
        <v>B10_resumen!B12</v>
      </c>
      <c r="AI9" s="157" t="str">
        <f t="shared" si="17"/>
        <v>B11_resumen!B12</v>
      </c>
      <c r="AJ9" s="157" t="str">
        <f t="shared" si="17"/>
        <v>B12_resumen!B12</v>
      </c>
      <c r="AK9" s="157" t="str">
        <f t="shared" si="17"/>
        <v>B13_resumen!B12</v>
      </c>
      <c r="AL9" s="157" t="str">
        <f t="shared" si="17"/>
        <v>B14_resumen!B12</v>
      </c>
      <c r="AM9" s="157" t="str">
        <f t="shared" si="17"/>
        <v>B15_resumen!B12</v>
      </c>
      <c r="AN9" s="157" t="str">
        <f t="shared" si="17"/>
        <v>B16_resumen!B12</v>
      </c>
      <c r="AO9" s="157" t="str">
        <f t="shared" si="17"/>
        <v>B17_resumen!B12</v>
      </c>
      <c r="AP9" s="157" t="str">
        <f t="shared" si="17"/>
        <v>B18_resumen!B12</v>
      </c>
      <c r="AQ9" s="157" t="str">
        <f t="shared" si="17"/>
        <v>B19_resumen!B12</v>
      </c>
      <c r="AR9" s="157" t="str">
        <f t="shared" si="17"/>
        <v>B20_resumen!B12</v>
      </c>
      <c r="AS9" s="157" t="str">
        <f t="shared" si="17"/>
        <v>BP_resumen!C12</v>
      </c>
      <c r="AT9" s="157" t="str">
        <f t="shared" si="17"/>
        <v>B2_resumen!C12</v>
      </c>
      <c r="AU9" s="157" t="str">
        <f t="shared" si="17"/>
        <v>B3_resumen!C12</v>
      </c>
      <c r="AV9" s="157" t="str">
        <f t="shared" si="17"/>
        <v>B4_resumen!C12</v>
      </c>
      <c r="AW9" s="157" t="str">
        <f t="shared" si="17"/>
        <v>B5_resumen!C12</v>
      </c>
      <c r="AX9" s="157" t="str">
        <f t="shared" si="17"/>
        <v>B6_resumen!C12</v>
      </c>
      <c r="AY9" s="157" t="str">
        <f t="shared" si="17"/>
        <v>B7_resumen!C12</v>
      </c>
      <c r="AZ9" s="157" t="str">
        <f t="shared" si="17"/>
        <v>B8_resumen!C12</v>
      </c>
      <c r="BA9" s="157" t="str">
        <f t="shared" si="17"/>
        <v>B9_resumen!C12</v>
      </c>
      <c r="BB9" s="157" t="str">
        <f t="shared" si="17"/>
        <v>B10_resumen!C12</v>
      </c>
      <c r="BC9" s="157" t="str">
        <f t="shared" si="17"/>
        <v>B11_resumen!C12</v>
      </c>
      <c r="BD9" s="157" t="str">
        <f t="shared" si="17"/>
        <v>B12_resumen!C12</v>
      </c>
      <c r="BE9" s="157" t="str">
        <f t="shared" si="17"/>
        <v>B13_resumen!C12</v>
      </c>
      <c r="BF9" s="157" t="str">
        <f t="shared" si="17"/>
        <v>B14_resumen!C12</v>
      </c>
      <c r="BG9" s="157" t="str">
        <f t="shared" si="17"/>
        <v>B15_resumen!C12</v>
      </c>
      <c r="BH9" s="157" t="str">
        <f t="shared" si="17"/>
        <v>B16_resumen!C12</v>
      </c>
      <c r="BI9" s="157" t="str">
        <f t="shared" si="17"/>
        <v>B17_resumen!C12</v>
      </c>
      <c r="BJ9" s="157" t="str">
        <f t="shared" si="17"/>
        <v>B18_resumen!C12</v>
      </c>
      <c r="BK9" s="157" t="str">
        <f t="shared" si="17"/>
        <v>B19_resumen!C12</v>
      </c>
      <c r="BL9" s="157" t="str">
        <f t="shared" si="17"/>
        <v>B20_resumen!C12</v>
      </c>
      <c r="BM9" s="157" t="str">
        <f t="shared" si="17"/>
        <v>BP_resumen!D12</v>
      </c>
      <c r="BN9" s="157" t="str">
        <f t="shared" si="17"/>
        <v>B2_resumen!D12</v>
      </c>
      <c r="BO9" s="157" t="str">
        <f t="shared" si="17"/>
        <v>B3_resumen!D12</v>
      </c>
      <c r="BP9" s="157" t="str">
        <f t="shared" si="17"/>
        <v>B4_resumen!D12</v>
      </c>
      <c r="BQ9" s="157" t="str">
        <f t="shared" si="17"/>
        <v>B5_resumen!D12</v>
      </c>
      <c r="BR9" s="157" t="str">
        <f t="shared" si="17"/>
        <v>B6_resumen!D12</v>
      </c>
      <c r="BS9" s="157" t="str">
        <f t="shared" si="17"/>
        <v>B7_resumen!D12</v>
      </c>
      <c r="BT9" s="157" t="str">
        <f t="shared" si="17"/>
        <v>B8_resumen!D12</v>
      </c>
      <c r="BU9" s="157" t="str">
        <f t="shared" si="17"/>
        <v>B9_resumen!D12</v>
      </c>
      <c r="BV9" s="157" t="str">
        <f t="shared" si="17"/>
        <v>B10_resumen!D12</v>
      </c>
      <c r="BW9" s="157" t="str">
        <f t="shared" si="17"/>
        <v>B11_resumen!D12</v>
      </c>
      <c r="BX9" s="157" t="str">
        <f t="shared" si="17"/>
        <v>B12_resumen!D12</v>
      </c>
      <c r="BY9" s="157" t="str">
        <f t="shared" si="17"/>
        <v>B13_resumen!D12</v>
      </c>
      <c r="BZ9" s="157" t="str">
        <f t="shared" si="17"/>
        <v>B14_resumen!D12</v>
      </c>
      <c r="CA9" s="157" t="str">
        <f t="shared" si="17"/>
        <v>B15_resumen!D12</v>
      </c>
      <c r="CB9" s="157" t="str">
        <f t="shared" si="17"/>
        <v>B16_resumen!D12</v>
      </c>
      <c r="CC9" s="157" t="str">
        <f t="shared" si="17"/>
        <v>B17_resumen!D12</v>
      </c>
      <c r="CD9" s="157" t="str">
        <f t="shared" si="17"/>
        <v>B18_resumen!D12</v>
      </c>
      <c r="CE9" s="157" t="str">
        <f t="shared" si="17"/>
        <v>B19_resumen!D12</v>
      </c>
      <c r="CF9" s="157" t="str">
        <f t="shared" si="17"/>
        <v>B20_resumen!D12</v>
      </c>
      <c r="CG9" s="157" t="str">
        <f t="shared" si="17"/>
        <v>BP_resumen!E12</v>
      </c>
      <c r="CH9" s="157" t="str">
        <f t="shared" si="17"/>
        <v>B2_resumen!E12</v>
      </c>
      <c r="CI9" s="157" t="str">
        <f t="shared" si="17"/>
        <v>B3_resumen!E12</v>
      </c>
      <c r="CJ9" s="157" t="str">
        <f t="shared" si="17"/>
        <v>B4_resumen!E12</v>
      </c>
      <c r="CK9" s="157" t="str">
        <f t="shared" si="17"/>
        <v>B5_resumen!E12</v>
      </c>
      <c r="CL9" s="157" t="str">
        <f t="shared" ref="CL9:EN9" si="18">"B"&amp;CL4&amp;"_resumen!"&amp;CL3&amp;$X$9</f>
        <v>B6_resumen!E12</v>
      </c>
      <c r="CM9" s="157" t="str">
        <f t="shared" si="18"/>
        <v>B7_resumen!E12</v>
      </c>
      <c r="CN9" s="157" t="str">
        <f t="shared" si="18"/>
        <v>B8_resumen!E12</v>
      </c>
      <c r="CO9" s="157" t="str">
        <f t="shared" si="18"/>
        <v>B9_resumen!E12</v>
      </c>
      <c r="CP9" s="157" t="str">
        <f t="shared" si="18"/>
        <v>B10_resumen!E12</v>
      </c>
      <c r="CQ9" s="157" t="str">
        <f t="shared" si="18"/>
        <v>B11_resumen!E12</v>
      </c>
      <c r="CR9" s="157" t="str">
        <f t="shared" si="18"/>
        <v>B12_resumen!E12</v>
      </c>
      <c r="CS9" s="157" t="str">
        <f t="shared" si="18"/>
        <v>B13_resumen!E12</v>
      </c>
      <c r="CT9" s="157" t="str">
        <f t="shared" si="18"/>
        <v>B14_resumen!E12</v>
      </c>
      <c r="CU9" s="157" t="str">
        <f t="shared" si="18"/>
        <v>B15_resumen!E12</v>
      </c>
      <c r="CV9" s="157" t="str">
        <f t="shared" si="18"/>
        <v>B16_resumen!E12</v>
      </c>
      <c r="CW9" s="157" t="str">
        <f t="shared" si="18"/>
        <v>B17_resumen!E12</v>
      </c>
      <c r="CX9" s="157" t="str">
        <f t="shared" si="18"/>
        <v>B18_resumen!E12</v>
      </c>
      <c r="CY9" s="157" t="str">
        <f t="shared" si="18"/>
        <v>B19_resumen!E12</v>
      </c>
      <c r="CZ9" s="157" t="str">
        <f t="shared" si="18"/>
        <v>B20_resumen!E12</v>
      </c>
      <c r="DA9" s="157" t="str">
        <f t="shared" si="18"/>
        <v>BP_resumen!F12</v>
      </c>
      <c r="DB9" s="157" t="str">
        <f t="shared" si="18"/>
        <v>B2_resumen!F12</v>
      </c>
      <c r="DC9" s="157" t="str">
        <f t="shared" si="18"/>
        <v>B3_resumen!F12</v>
      </c>
      <c r="DD9" s="157" t="str">
        <f t="shared" si="18"/>
        <v>B4_resumen!F12</v>
      </c>
      <c r="DE9" s="157" t="str">
        <f t="shared" si="18"/>
        <v>B5_resumen!F12</v>
      </c>
      <c r="DF9" s="157" t="str">
        <f t="shared" si="18"/>
        <v>B6_resumen!F12</v>
      </c>
      <c r="DG9" s="157" t="str">
        <f t="shared" si="18"/>
        <v>B7_resumen!F12</v>
      </c>
      <c r="DH9" s="157" t="str">
        <f t="shared" si="18"/>
        <v>B8_resumen!F12</v>
      </c>
      <c r="DI9" s="157" t="str">
        <f t="shared" si="18"/>
        <v>B9_resumen!F12</v>
      </c>
      <c r="DJ9" s="157" t="str">
        <f t="shared" si="18"/>
        <v>B10_resumen!F12</v>
      </c>
      <c r="DK9" s="157" t="str">
        <f t="shared" si="18"/>
        <v>B11_resumen!F12</v>
      </c>
      <c r="DL9" s="157" t="str">
        <f t="shared" si="18"/>
        <v>B12_resumen!F12</v>
      </c>
      <c r="DM9" s="157" t="str">
        <f t="shared" si="18"/>
        <v>B13_resumen!F12</v>
      </c>
      <c r="DN9" s="157" t="str">
        <f t="shared" si="18"/>
        <v>B14_resumen!F12</v>
      </c>
      <c r="DO9" s="157" t="str">
        <f t="shared" si="18"/>
        <v>B15_resumen!F12</v>
      </c>
      <c r="DP9" s="157" t="str">
        <f t="shared" si="18"/>
        <v>B16_resumen!F12</v>
      </c>
      <c r="DQ9" s="157" t="str">
        <f t="shared" si="18"/>
        <v>B17_resumen!F12</v>
      </c>
      <c r="DR9" s="157" t="str">
        <f t="shared" si="18"/>
        <v>B18_resumen!F12</v>
      </c>
      <c r="DS9" s="157" t="str">
        <f t="shared" si="18"/>
        <v>B19_resumen!F12</v>
      </c>
      <c r="DT9" s="157" t="str">
        <f t="shared" si="18"/>
        <v>B20_resumen!F12</v>
      </c>
      <c r="DU9" s="157" t="str">
        <f t="shared" si="18"/>
        <v>BP_resumen!G12</v>
      </c>
      <c r="DV9" s="157" t="str">
        <f t="shared" si="18"/>
        <v>B2_resumen!G12</v>
      </c>
      <c r="DW9" s="157" t="str">
        <f t="shared" si="18"/>
        <v>B3_resumen!G12</v>
      </c>
      <c r="DX9" s="157" t="str">
        <f t="shared" si="18"/>
        <v>B4_resumen!G12</v>
      </c>
      <c r="DY9" s="157" t="str">
        <f t="shared" si="18"/>
        <v>B5_resumen!G12</v>
      </c>
      <c r="DZ9" s="157" t="str">
        <f t="shared" si="18"/>
        <v>B6_resumen!G12</v>
      </c>
      <c r="EA9" s="157" t="str">
        <f t="shared" si="18"/>
        <v>B7_resumen!G12</v>
      </c>
      <c r="EB9" s="157" t="str">
        <f t="shared" si="18"/>
        <v>B8_resumen!G12</v>
      </c>
      <c r="EC9" s="157" t="str">
        <f t="shared" si="18"/>
        <v>B9_resumen!G12</v>
      </c>
      <c r="ED9" s="157" t="str">
        <f t="shared" si="18"/>
        <v>B10_resumen!G12</v>
      </c>
      <c r="EE9" s="157" t="str">
        <f t="shared" si="18"/>
        <v>B11_resumen!G12</v>
      </c>
      <c r="EF9" s="157" t="str">
        <f t="shared" si="18"/>
        <v>B12_resumen!G12</v>
      </c>
      <c r="EG9" s="157" t="str">
        <f t="shared" si="18"/>
        <v>B13_resumen!G12</v>
      </c>
      <c r="EH9" s="157" t="str">
        <f t="shared" si="18"/>
        <v>B14_resumen!G12</v>
      </c>
      <c r="EI9" s="157" t="str">
        <f t="shared" si="18"/>
        <v>B15_resumen!G12</v>
      </c>
      <c r="EJ9" s="157" t="str">
        <f t="shared" si="18"/>
        <v>B16_resumen!G12</v>
      </c>
      <c r="EK9" s="157" t="str">
        <f t="shared" si="18"/>
        <v>B17_resumen!G12</v>
      </c>
      <c r="EL9" s="157" t="str">
        <f t="shared" si="18"/>
        <v>B18_resumen!G12</v>
      </c>
      <c r="EM9" s="157" t="str">
        <f t="shared" si="18"/>
        <v>B19_resumen!G12</v>
      </c>
      <c r="EN9" s="157" t="str">
        <f t="shared" si="18"/>
        <v>B20_resumen!G12</v>
      </c>
      <c r="EO9" s="157" t="str">
        <f t="shared" ref="EO9:FH9" si="19">"B"&amp;EO4&amp;"_resumen!"&amp;EO3&amp;$X$9</f>
        <v>BP_resumen!H12</v>
      </c>
      <c r="EP9" s="157" t="str">
        <f t="shared" si="19"/>
        <v>B2_resumen!H12</v>
      </c>
      <c r="EQ9" s="157" t="str">
        <f t="shared" si="19"/>
        <v>B3_resumen!H12</v>
      </c>
      <c r="ER9" s="157" t="str">
        <f t="shared" si="19"/>
        <v>B4_resumen!H12</v>
      </c>
      <c r="ES9" s="157" t="str">
        <f t="shared" si="19"/>
        <v>B5_resumen!H12</v>
      </c>
      <c r="ET9" s="157" t="str">
        <f t="shared" si="19"/>
        <v>B6_resumen!H12</v>
      </c>
      <c r="EU9" s="157" t="str">
        <f t="shared" si="19"/>
        <v>B7_resumen!H12</v>
      </c>
      <c r="EV9" s="157" t="str">
        <f t="shared" si="19"/>
        <v>B8_resumen!H12</v>
      </c>
      <c r="EW9" s="157" t="str">
        <f t="shared" si="19"/>
        <v>B9_resumen!H12</v>
      </c>
      <c r="EX9" s="157" t="str">
        <f t="shared" si="19"/>
        <v>B10_resumen!H12</v>
      </c>
      <c r="EY9" s="157" t="str">
        <f t="shared" si="19"/>
        <v>B11_resumen!H12</v>
      </c>
      <c r="EZ9" s="157" t="str">
        <f t="shared" si="19"/>
        <v>B12_resumen!H12</v>
      </c>
      <c r="FA9" s="157" t="str">
        <f t="shared" si="19"/>
        <v>B13_resumen!H12</v>
      </c>
      <c r="FB9" s="157" t="str">
        <f t="shared" si="19"/>
        <v>B14_resumen!H12</v>
      </c>
      <c r="FC9" s="157" t="str">
        <f t="shared" si="19"/>
        <v>B15_resumen!H12</v>
      </c>
      <c r="FD9" s="157" t="str">
        <f t="shared" si="19"/>
        <v>B16_resumen!H12</v>
      </c>
      <c r="FE9" s="157" t="str">
        <f t="shared" si="19"/>
        <v>B17_resumen!H12</v>
      </c>
      <c r="FF9" s="157" t="str">
        <f t="shared" si="19"/>
        <v>B18_resumen!H12</v>
      </c>
      <c r="FG9" s="157" t="str">
        <f t="shared" si="19"/>
        <v>B19_resumen!H12</v>
      </c>
      <c r="FH9" s="157" t="str">
        <f t="shared" si="19"/>
        <v>B20_resumen!H12</v>
      </c>
      <c r="FI9" s="156"/>
      <c r="FJ9" s="156"/>
      <c r="FK9" s="156"/>
      <c r="FL9" s="156"/>
      <c r="FM9" s="156"/>
      <c r="FN9" s="156"/>
      <c r="FO9" s="156"/>
      <c r="FP9" s="156"/>
      <c r="FQ9" s="156"/>
      <c r="FR9" s="156"/>
      <c r="FS9" s="156"/>
      <c r="FT9" s="156"/>
      <c r="FU9" s="156"/>
      <c r="FV9" s="156"/>
      <c r="FW9" s="156"/>
      <c r="FX9" s="156"/>
      <c r="FY9" s="156"/>
      <c r="FZ9" s="156"/>
      <c r="GA9" s="156"/>
      <c r="GB9" s="156"/>
      <c r="GC9" s="156"/>
      <c r="GD9" s="156"/>
      <c r="GE9" s="156"/>
      <c r="GF9" s="156"/>
      <c r="GG9" s="156"/>
      <c r="GH9" s="156"/>
      <c r="GI9" s="156"/>
      <c r="GJ9" s="156"/>
      <c r="GK9" s="156"/>
      <c r="GL9" s="156"/>
      <c r="GM9" s="156"/>
      <c r="GN9" s="156"/>
      <c r="GO9" s="156"/>
      <c r="GP9" s="156"/>
      <c r="GQ9" s="156"/>
      <c r="GR9" s="156"/>
      <c r="GS9" s="156"/>
      <c r="GT9" s="156"/>
      <c r="GU9" s="156"/>
      <c r="GV9" s="156"/>
      <c r="GW9" s="156"/>
      <c r="GX9" s="156"/>
      <c r="GY9" s="156"/>
      <c r="GZ9" s="156"/>
      <c r="HA9" s="156"/>
      <c r="HB9" s="156"/>
      <c r="HC9" s="156"/>
      <c r="HD9" s="156"/>
      <c r="HE9" s="171"/>
      <c r="HF9" s="171"/>
      <c r="HG9" s="171"/>
      <c r="HH9" s="171"/>
      <c r="HI9" s="171"/>
      <c r="HJ9" s="171"/>
      <c r="HK9" s="171"/>
      <c r="HL9" s="171"/>
      <c r="HM9" s="171"/>
      <c r="HN9" s="171"/>
      <c r="HO9" s="171"/>
      <c r="HP9" s="171"/>
      <c r="HQ9" s="171"/>
      <c r="HR9" s="171"/>
      <c r="HS9" s="171"/>
      <c r="HT9" s="171"/>
      <c r="HU9" s="171"/>
      <c r="HV9" s="171"/>
      <c r="HW9" s="171"/>
      <c r="HX9" s="171"/>
      <c r="HY9" s="171"/>
      <c r="HZ9" s="171"/>
      <c r="IA9" s="171"/>
      <c r="IB9" s="171"/>
      <c r="IC9" s="171"/>
      <c r="ID9" s="171"/>
      <c r="IE9" s="171"/>
      <c r="IF9" s="171"/>
      <c r="IG9" s="171"/>
      <c r="IH9" s="171"/>
      <c r="II9" s="171"/>
      <c r="IJ9" s="171"/>
      <c r="IK9" s="171"/>
      <c r="IL9" s="171"/>
      <c r="IM9" s="171"/>
      <c r="IN9" s="171"/>
    </row>
    <row r="10" spans="1:248" s="2" customFormat="1" ht="19.5" customHeight="1" x14ac:dyDescent="0.2">
      <c r="A10" s="33" t="str">
        <f>BD!D6&amp;". "&amp;BD!E6</f>
        <v>5. Equipos</v>
      </c>
      <c r="B10" s="34">
        <f t="shared" ca="1" si="1"/>
        <v>0</v>
      </c>
      <c r="C10" s="34">
        <f t="shared" ca="1" si="2"/>
        <v>0</v>
      </c>
      <c r="D10" s="34">
        <f t="shared" ca="1" si="3"/>
        <v>0</v>
      </c>
      <c r="E10" s="34">
        <f t="shared" ca="1" si="4"/>
        <v>0</v>
      </c>
      <c r="F10" s="112">
        <v>0</v>
      </c>
      <c r="G10" s="112">
        <v>0</v>
      </c>
      <c r="H10" s="35">
        <f ca="1">SUM(B10:G10)</f>
        <v>0</v>
      </c>
      <c r="I10" s="36">
        <f t="shared" ca="1" si="10"/>
        <v>0</v>
      </c>
      <c r="J10" s="109" t="str">
        <f ca="1">IF(AND(B20="",C20="",D20="",E20="",F20="",G20="",H20="",I20="",J20="",K22=0 ),"",IF(H10&lt;&gt;K20,"El importe por categoría no coincide con el anualizado",""))</f>
        <v/>
      </c>
      <c r="V10" s="188"/>
      <c r="W10" s="188"/>
      <c r="X10" s="156">
        <v>13</v>
      </c>
      <c r="Y10" s="157" t="str">
        <f>"B"&amp;Y4&amp;"_resumen!"&amp;Y3&amp;$X$10</f>
        <v>BP_resumen!B13</v>
      </c>
      <c r="Z10" s="157" t="str">
        <f t="shared" ref="Z10:CK10" si="20">"B"&amp;Z4&amp;"_resumen!"&amp;Z3&amp;$X$10</f>
        <v>B2_resumen!B13</v>
      </c>
      <c r="AA10" s="157" t="str">
        <f t="shared" si="20"/>
        <v>B3_resumen!B13</v>
      </c>
      <c r="AB10" s="157" t="str">
        <f t="shared" si="20"/>
        <v>B4_resumen!B13</v>
      </c>
      <c r="AC10" s="157" t="str">
        <f t="shared" si="20"/>
        <v>B5_resumen!B13</v>
      </c>
      <c r="AD10" s="157" t="str">
        <f t="shared" si="20"/>
        <v>B6_resumen!B13</v>
      </c>
      <c r="AE10" s="157" t="str">
        <f t="shared" si="20"/>
        <v>B7_resumen!B13</v>
      </c>
      <c r="AF10" s="157" t="str">
        <f t="shared" si="20"/>
        <v>B8_resumen!B13</v>
      </c>
      <c r="AG10" s="157" t="str">
        <f t="shared" si="20"/>
        <v>B9_resumen!B13</v>
      </c>
      <c r="AH10" s="157" t="str">
        <f t="shared" si="20"/>
        <v>B10_resumen!B13</v>
      </c>
      <c r="AI10" s="157" t="str">
        <f t="shared" si="20"/>
        <v>B11_resumen!B13</v>
      </c>
      <c r="AJ10" s="157" t="str">
        <f t="shared" si="20"/>
        <v>B12_resumen!B13</v>
      </c>
      <c r="AK10" s="157" t="str">
        <f t="shared" si="20"/>
        <v>B13_resumen!B13</v>
      </c>
      <c r="AL10" s="157" t="str">
        <f t="shared" si="20"/>
        <v>B14_resumen!B13</v>
      </c>
      <c r="AM10" s="157" t="str">
        <f t="shared" si="20"/>
        <v>B15_resumen!B13</v>
      </c>
      <c r="AN10" s="157" t="str">
        <f t="shared" si="20"/>
        <v>B16_resumen!B13</v>
      </c>
      <c r="AO10" s="157" t="str">
        <f t="shared" si="20"/>
        <v>B17_resumen!B13</v>
      </c>
      <c r="AP10" s="157" t="str">
        <f t="shared" si="20"/>
        <v>B18_resumen!B13</v>
      </c>
      <c r="AQ10" s="157" t="str">
        <f t="shared" si="20"/>
        <v>B19_resumen!B13</v>
      </c>
      <c r="AR10" s="157" t="str">
        <f t="shared" si="20"/>
        <v>B20_resumen!B13</v>
      </c>
      <c r="AS10" s="157" t="str">
        <f t="shared" si="20"/>
        <v>BP_resumen!C13</v>
      </c>
      <c r="AT10" s="157" t="str">
        <f t="shared" si="20"/>
        <v>B2_resumen!C13</v>
      </c>
      <c r="AU10" s="157" t="str">
        <f t="shared" si="20"/>
        <v>B3_resumen!C13</v>
      </c>
      <c r="AV10" s="157" t="str">
        <f t="shared" si="20"/>
        <v>B4_resumen!C13</v>
      </c>
      <c r="AW10" s="157" t="str">
        <f t="shared" si="20"/>
        <v>B5_resumen!C13</v>
      </c>
      <c r="AX10" s="157" t="str">
        <f t="shared" si="20"/>
        <v>B6_resumen!C13</v>
      </c>
      <c r="AY10" s="157" t="str">
        <f t="shared" si="20"/>
        <v>B7_resumen!C13</v>
      </c>
      <c r="AZ10" s="157" t="str">
        <f t="shared" si="20"/>
        <v>B8_resumen!C13</v>
      </c>
      <c r="BA10" s="157" t="str">
        <f t="shared" si="20"/>
        <v>B9_resumen!C13</v>
      </c>
      <c r="BB10" s="157" t="str">
        <f t="shared" si="20"/>
        <v>B10_resumen!C13</v>
      </c>
      <c r="BC10" s="157" t="str">
        <f t="shared" si="20"/>
        <v>B11_resumen!C13</v>
      </c>
      <c r="BD10" s="157" t="str">
        <f t="shared" si="20"/>
        <v>B12_resumen!C13</v>
      </c>
      <c r="BE10" s="157" t="str">
        <f t="shared" si="20"/>
        <v>B13_resumen!C13</v>
      </c>
      <c r="BF10" s="157" t="str">
        <f t="shared" si="20"/>
        <v>B14_resumen!C13</v>
      </c>
      <c r="BG10" s="157" t="str">
        <f t="shared" si="20"/>
        <v>B15_resumen!C13</v>
      </c>
      <c r="BH10" s="157" t="str">
        <f t="shared" si="20"/>
        <v>B16_resumen!C13</v>
      </c>
      <c r="BI10" s="157" t="str">
        <f t="shared" si="20"/>
        <v>B17_resumen!C13</v>
      </c>
      <c r="BJ10" s="157" t="str">
        <f t="shared" si="20"/>
        <v>B18_resumen!C13</v>
      </c>
      <c r="BK10" s="157" t="str">
        <f t="shared" si="20"/>
        <v>B19_resumen!C13</v>
      </c>
      <c r="BL10" s="157" t="str">
        <f t="shared" si="20"/>
        <v>B20_resumen!C13</v>
      </c>
      <c r="BM10" s="157" t="str">
        <f t="shared" si="20"/>
        <v>BP_resumen!D13</v>
      </c>
      <c r="BN10" s="157" t="str">
        <f t="shared" si="20"/>
        <v>B2_resumen!D13</v>
      </c>
      <c r="BO10" s="157" t="str">
        <f t="shared" si="20"/>
        <v>B3_resumen!D13</v>
      </c>
      <c r="BP10" s="157" t="str">
        <f t="shared" si="20"/>
        <v>B4_resumen!D13</v>
      </c>
      <c r="BQ10" s="157" t="str">
        <f t="shared" si="20"/>
        <v>B5_resumen!D13</v>
      </c>
      <c r="BR10" s="157" t="str">
        <f t="shared" si="20"/>
        <v>B6_resumen!D13</v>
      </c>
      <c r="BS10" s="157" t="str">
        <f t="shared" si="20"/>
        <v>B7_resumen!D13</v>
      </c>
      <c r="BT10" s="157" t="str">
        <f t="shared" si="20"/>
        <v>B8_resumen!D13</v>
      </c>
      <c r="BU10" s="157" t="str">
        <f t="shared" si="20"/>
        <v>B9_resumen!D13</v>
      </c>
      <c r="BV10" s="157" t="str">
        <f t="shared" si="20"/>
        <v>B10_resumen!D13</v>
      </c>
      <c r="BW10" s="157" t="str">
        <f t="shared" si="20"/>
        <v>B11_resumen!D13</v>
      </c>
      <c r="BX10" s="157" t="str">
        <f t="shared" si="20"/>
        <v>B12_resumen!D13</v>
      </c>
      <c r="BY10" s="157" t="str">
        <f t="shared" si="20"/>
        <v>B13_resumen!D13</v>
      </c>
      <c r="BZ10" s="157" t="str">
        <f t="shared" si="20"/>
        <v>B14_resumen!D13</v>
      </c>
      <c r="CA10" s="157" t="str">
        <f t="shared" si="20"/>
        <v>B15_resumen!D13</v>
      </c>
      <c r="CB10" s="157" t="str">
        <f t="shared" si="20"/>
        <v>B16_resumen!D13</v>
      </c>
      <c r="CC10" s="157" t="str">
        <f t="shared" si="20"/>
        <v>B17_resumen!D13</v>
      </c>
      <c r="CD10" s="157" t="str">
        <f t="shared" si="20"/>
        <v>B18_resumen!D13</v>
      </c>
      <c r="CE10" s="157" t="str">
        <f t="shared" si="20"/>
        <v>B19_resumen!D13</v>
      </c>
      <c r="CF10" s="157" t="str">
        <f t="shared" si="20"/>
        <v>B20_resumen!D13</v>
      </c>
      <c r="CG10" s="157" t="str">
        <f t="shared" si="20"/>
        <v>BP_resumen!E13</v>
      </c>
      <c r="CH10" s="157" t="str">
        <f t="shared" si="20"/>
        <v>B2_resumen!E13</v>
      </c>
      <c r="CI10" s="157" t="str">
        <f t="shared" si="20"/>
        <v>B3_resumen!E13</v>
      </c>
      <c r="CJ10" s="157" t="str">
        <f t="shared" si="20"/>
        <v>B4_resumen!E13</v>
      </c>
      <c r="CK10" s="157" t="str">
        <f t="shared" si="20"/>
        <v>B5_resumen!E13</v>
      </c>
      <c r="CL10" s="157" t="str">
        <f t="shared" ref="CL10:EN10" si="21">"B"&amp;CL4&amp;"_resumen!"&amp;CL3&amp;$X$10</f>
        <v>B6_resumen!E13</v>
      </c>
      <c r="CM10" s="157" t="str">
        <f t="shared" si="21"/>
        <v>B7_resumen!E13</v>
      </c>
      <c r="CN10" s="157" t="str">
        <f t="shared" si="21"/>
        <v>B8_resumen!E13</v>
      </c>
      <c r="CO10" s="157" t="str">
        <f t="shared" si="21"/>
        <v>B9_resumen!E13</v>
      </c>
      <c r="CP10" s="157" t="str">
        <f t="shared" si="21"/>
        <v>B10_resumen!E13</v>
      </c>
      <c r="CQ10" s="157" t="str">
        <f t="shared" si="21"/>
        <v>B11_resumen!E13</v>
      </c>
      <c r="CR10" s="157" t="str">
        <f t="shared" si="21"/>
        <v>B12_resumen!E13</v>
      </c>
      <c r="CS10" s="157" t="str">
        <f t="shared" si="21"/>
        <v>B13_resumen!E13</v>
      </c>
      <c r="CT10" s="157" t="str">
        <f t="shared" si="21"/>
        <v>B14_resumen!E13</v>
      </c>
      <c r="CU10" s="157" t="str">
        <f t="shared" si="21"/>
        <v>B15_resumen!E13</v>
      </c>
      <c r="CV10" s="157" t="str">
        <f t="shared" si="21"/>
        <v>B16_resumen!E13</v>
      </c>
      <c r="CW10" s="157" t="str">
        <f t="shared" si="21"/>
        <v>B17_resumen!E13</v>
      </c>
      <c r="CX10" s="157" t="str">
        <f t="shared" si="21"/>
        <v>B18_resumen!E13</v>
      </c>
      <c r="CY10" s="157" t="str">
        <f t="shared" si="21"/>
        <v>B19_resumen!E13</v>
      </c>
      <c r="CZ10" s="157" t="str">
        <f t="shared" si="21"/>
        <v>B20_resumen!E13</v>
      </c>
      <c r="DA10" s="157" t="str">
        <f t="shared" si="21"/>
        <v>BP_resumen!F13</v>
      </c>
      <c r="DB10" s="157" t="str">
        <f t="shared" si="21"/>
        <v>B2_resumen!F13</v>
      </c>
      <c r="DC10" s="157" t="str">
        <f t="shared" si="21"/>
        <v>B3_resumen!F13</v>
      </c>
      <c r="DD10" s="157" t="str">
        <f t="shared" si="21"/>
        <v>B4_resumen!F13</v>
      </c>
      <c r="DE10" s="157" t="str">
        <f t="shared" si="21"/>
        <v>B5_resumen!F13</v>
      </c>
      <c r="DF10" s="157" t="str">
        <f t="shared" si="21"/>
        <v>B6_resumen!F13</v>
      </c>
      <c r="DG10" s="157" t="str">
        <f t="shared" si="21"/>
        <v>B7_resumen!F13</v>
      </c>
      <c r="DH10" s="157" t="str">
        <f t="shared" si="21"/>
        <v>B8_resumen!F13</v>
      </c>
      <c r="DI10" s="157" t="str">
        <f t="shared" si="21"/>
        <v>B9_resumen!F13</v>
      </c>
      <c r="DJ10" s="157" t="str">
        <f t="shared" si="21"/>
        <v>B10_resumen!F13</v>
      </c>
      <c r="DK10" s="157" t="str">
        <f t="shared" si="21"/>
        <v>B11_resumen!F13</v>
      </c>
      <c r="DL10" s="157" t="str">
        <f t="shared" si="21"/>
        <v>B12_resumen!F13</v>
      </c>
      <c r="DM10" s="157" t="str">
        <f t="shared" si="21"/>
        <v>B13_resumen!F13</v>
      </c>
      <c r="DN10" s="157" t="str">
        <f t="shared" si="21"/>
        <v>B14_resumen!F13</v>
      </c>
      <c r="DO10" s="157" t="str">
        <f t="shared" si="21"/>
        <v>B15_resumen!F13</v>
      </c>
      <c r="DP10" s="157" t="str">
        <f t="shared" si="21"/>
        <v>B16_resumen!F13</v>
      </c>
      <c r="DQ10" s="157" t="str">
        <f t="shared" si="21"/>
        <v>B17_resumen!F13</v>
      </c>
      <c r="DR10" s="157" t="str">
        <f t="shared" si="21"/>
        <v>B18_resumen!F13</v>
      </c>
      <c r="DS10" s="157" t="str">
        <f t="shared" si="21"/>
        <v>B19_resumen!F13</v>
      </c>
      <c r="DT10" s="157" t="str">
        <f t="shared" si="21"/>
        <v>B20_resumen!F13</v>
      </c>
      <c r="DU10" s="157" t="str">
        <f t="shared" si="21"/>
        <v>BP_resumen!G13</v>
      </c>
      <c r="DV10" s="157" t="str">
        <f t="shared" si="21"/>
        <v>B2_resumen!G13</v>
      </c>
      <c r="DW10" s="157" t="str">
        <f t="shared" si="21"/>
        <v>B3_resumen!G13</v>
      </c>
      <c r="DX10" s="157" t="str">
        <f t="shared" si="21"/>
        <v>B4_resumen!G13</v>
      </c>
      <c r="DY10" s="157" t="str">
        <f t="shared" si="21"/>
        <v>B5_resumen!G13</v>
      </c>
      <c r="DZ10" s="157" t="str">
        <f t="shared" si="21"/>
        <v>B6_resumen!G13</v>
      </c>
      <c r="EA10" s="157" t="str">
        <f t="shared" si="21"/>
        <v>B7_resumen!G13</v>
      </c>
      <c r="EB10" s="157" t="str">
        <f t="shared" si="21"/>
        <v>B8_resumen!G13</v>
      </c>
      <c r="EC10" s="157" t="str">
        <f t="shared" si="21"/>
        <v>B9_resumen!G13</v>
      </c>
      <c r="ED10" s="157" t="str">
        <f t="shared" si="21"/>
        <v>B10_resumen!G13</v>
      </c>
      <c r="EE10" s="157" t="str">
        <f t="shared" si="21"/>
        <v>B11_resumen!G13</v>
      </c>
      <c r="EF10" s="157" t="str">
        <f t="shared" si="21"/>
        <v>B12_resumen!G13</v>
      </c>
      <c r="EG10" s="157" t="str">
        <f t="shared" si="21"/>
        <v>B13_resumen!G13</v>
      </c>
      <c r="EH10" s="157" t="str">
        <f t="shared" si="21"/>
        <v>B14_resumen!G13</v>
      </c>
      <c r="EI10" s="157" t="str">
        <f t="shared" si="21"/>
        <v>B15_resumen!G13</v>
      </c>
      <c r="EJ10" s="157" t="str">
        <f t="shared" si="21"/>
        <v>B16_resumen!G13</v>
      </c>
      <c r="EK10" s="157" t="str">
        <f t="shared" si="21"/>
        <v>B17_resumen!G13</v>
      </c>
      <c r="EL10" s="157" t="str">
        <f t="shared" si="21"/>
        <v>B18_resumen!G13</v>
      </c>
      <c r="EM10" s="157" t="str">
        <f t="shared" si="21"/>
        <v>B19_resumen!G13</v>
      </c>
      <c r="EN10" s="157" t="str">
        <f t="shared" si="21"/>
        <v>B20_resumen!G13</v>
      </c>
      <c r="EO10" s="157" t="str">
        <f t="shared" ref="EO10:FH10" si="22">"B"&amp;EO4&amp;"_resumen!"&amp;EO3&amp;$X$10</f>
        <v>BP_resumen!H13</v>
      </c>
      <c r="EP10" s="157" t="str">
        <f t="shared" si="22"/>
        <v>B2_resumen!H13</v>
      </c>
      <c r="EQ10" s="157" t="str">
        <f t="shared" si="22"/>
        <v>B3_resumen!H13</v>
      </c>
      <c r="ER10" s="157" t="str">
        <f t="shared" si="22"/>
        <v>B4_resumen!H13</v>
      </c>
      <c r="ES10" s="157" t="str">
        <f t="shared" si="22"/>
        <v>B5_resumen!H13</v>
      </c>
      <c r="ET10" s="157" t="str">
        <f t="shared" si="22"/>
        <v>B6_resumen!H13</v>
      </c>
      <c r="EU10" s="157" t="str">
        <f t="shared" si="22"/>
        <v>B7_resumen!H13</v>
      </c>
      <c r="EV10" s="157" t="str">
        <f t="shared" si="22"/>
        <v>B8_resumen!H13</v>
      </c>
      <c r="EW10" s="157" t="str">
        <f t="shared" si="22"/>
        <v>B9_resumen!H13</v>
      </c>
      <c r="EX10" s="157" t="str">
        <f t="shared" si="22"/>
        <v>B10_resumen!H13</v>
      </c>
      <c r="EY10" s="157" t="str">
        <f t="shared" si="22"/>
        <v>B11_resumen!H13</v>
      </c>
      <c r="EZ10" s="157" t="str">
        <f t="shared" si="22"/>
        <v>B12_resumen!H13</v>
      </c>
      <c r="FA10" s="157" t="str">
        <f t="shared" si="22"/>
        <v>B13_resumen!H13</v>
      </c>
      <c r="FB10" s="157" t="str">
        <f t="shared" si="22"/>
        <v>B14_resumen!H13</v>
      </c>
      <c r="FC10" s="157" t="str">
        <f t="shared" si="22"/>
        <v>B15_resumen!H13</v>
      </c>
      <c r="FD10" s="157" t="str">
        <f t="shared" si="22"/>
        <v>B16_resumen!H13</v>
      </c>
      <c r="FE10" s="157" t="str">
        <f t="shared" si="22"/>
        <v>B17_resumen!H13</v>
      </c>
      <c r="FF10" s="157" t="str">
        <f t="shared" si="22"/>
        <v>B18_resumen!H13</v>
      </c>
      <c r="FG10" s="157" t="str">
        <f t="shared" si="22"/>
        <v>B19_resumen!H13</v>
      </c>
      <c r="FH10" s="157" t="str">
        <f t="shared" si="22"/>
        <v>B20_resumen!H13</v>
      </c>
      <c r="FI10" s="156"/>
      <c r="FJ10" s="156"/>
      <c r="FK10" s="156"/>
      <c r="FL10" s="156"/>
      <c r="FM10" s="156"/>
      <c r="FN10" s="156"/>
      <c r="FO10" s="156"/>
      <c r="FP10" s="156"/>
      <c r="FQ10" s="156"/>
      <c r="FR10" s="156"/>
      <c r="FS10" s="156"/>
      <c r="FT10" s="156"/>
      <c r="FU10" s="156"/>
      <c r="FV10" s="156"/>
      <c r="FW10" s="156"/>
      <c r="FX10" s="156"/>
      <c r="FY10" s="156"/>
      <c r="FZ10" s="156"/>
      <c r="GA10" s="156"/>
      <c r="GB10" s="156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  <c r="GS10" s="156"/>
      <c r="GT10" s="156"/>
      <c r="GU10" s="156"/>
      <c r="GV10" s="156"/>
      <c r="GW10" s="156"/>
      <c r="GX10" s="156"/>
      <c r="GY10" s="156"/>
      <c r="GZ10" s="156"/>
      <c r="HA10" s="156"/>
      <c r="HB10" s="156"/>
      <c r="HC10" s="156"/>
      <c r="HD10" s="156"/>
      <c r="HE10" s="171"/>
      <c r="HF10" s="171"/>
      <c r="HG10" s="171"/>
      <c r="HH10" s="171"/>
      <c r="HI10" s="171"/>
      <c r="HJ10" s="171"/>
      <c r="HK10" s="171"/>
      <c r="HL10" s="171"/>
      <c r="HM10" s="171"/>
      <c r="HN10" s="171"/>
      <c r="HO10" s="171"/>
      <c r="HP10" s="171"/>
      <c r="HQ10" s="171"/>
      <c r="HR10" s="171"/>
      <c r="HS10" s="171"/>
      <c r="HT10" s="171"/>
      <c r="HU10" s="171"/>
      <c r="HV10" s="171"/>
      <c r="HW10" s="171"/>
      <c r="HX10" s="171"/>
      <c r="HY10" s="171"/>
      <c r="HZ10" s="171"/>
      <c r="IA10" s="171"/>
      <c r="IB10" s="171"/>
      <c r="IC10" s="171"/>
      <c r="ID10" s="171"/>
      <c r="IE10" s="171"/>
      <c r="IF10" s="171"/>
      <c r="IG10" s="171"/>
      <c r="IH10" s="171"/>
      <c r="II10" s="171"/>
      <c r="IJ10" s="171"/>
      <c r="IK10" s="171"/>
      <c r="IL10" s="171"/>
      <c r="IM10" s="171"/>
      <c r="IN10" s="171"/>
    </row>
    <row r="11" spans="1:248" s="2" customFormat="1" ht="19.5" customHeight="1" x14ac:dyDescent="0.2">
      <c r="A11" s="33" t="str">
        <f>BD!D7&amp;". "&amp;BD!E7</f>
        <v>6. Infraestructura y obras</v>
      </c>
      <c r="B11" s="34">
        <f t="shared" ca="1" si="1"/>
        <v>0</v>
      </c>
      <c r="C11" s="34">
        <f t="shared" ca="1" si="2"/>
        <v>0</v>
      </c>
      <c r="D11" s="34">
        <f t="shared" ca="1" si="3"/>
        <v>0</v>
      </c>
      <c r="E11" s="34">
        <f t="shared" ca="1" si="4"/>
        <v>0</v>
      </c>
      <c r="F11" s="112">
        <v>0</v>
      </c>
      <c r="G11" s="112">
        <v>0</v>
      </c>
      <c r="H11" s="35">
        <f ca="1">SUM(B11:G11)</f>
        <v>0</v>
      </c>
      <c r="I11" s="36">
        <f t="shared" ca="1" si="10"/>
        <v>0</v>
      </c>
      <c r="J11" s="109" t="str">
        <f ca="1">IF(AND(B21="",C21="",D21="",E21="",F21="",G21="",H21="",I21="",J21="",K22=0),"",IF(H11&lt;&gt;K21,"El importe por categoría no coincide con el anualizado",""))</f>
        <v/>
      </c>
      <c r="V11" s="188"/>
      <c r="W11" s="188"/>
      <c r="X11" s="156">
        <v>14</v>
      </c>
      <c r="Y11" s="157" t="str">
        <f>"B"&amp;Y4&amp;"_resumen!"&amp;Y3&amp;$X$11</f>
        <v>BP_resumen!B14</v>
      </c>
      <c r="Z11" s="157" t="str">
        <f t="shared" ref="Z11:CK11" si="23">"B"&amp;Z4&amp;"_resumen!"&amp;Z3&amp;$X$11</f>
        <v>B2_resumen!B14</v>
      </c>
      <c r="AA11" s="157" t="str">
        <f t="shared" si="23"/>
        <v>B3_resumen!B14</v>
      </c>
      <c r="AB11" s="157" t="str">
        <f t="shared" si="23"/>
        <v>B4_resumen!B14</v>
      </c>
      <c r="AC11" s="157" t="str">
        <f t="shared" si="23"/>
        <v>B5_resumen!B14</v>
      </c>
      <c r="AD11" s="157" t="str">
        <f t="shared" si="23"/>
        <v>B6_resumen!B14</v>
      </c>
      <c r="AE11" s="157" t="str">
        <f t="shared" si="23"/>
        <v>B7_resumen!B14</v>
      </c>
      <c r="AF11" s="157" t="str">
        <f t="shared" si="23"/>
        <v>B8_resumen!B14</v>
      </c>
      <c r="AG11" s="157" t="str">
        <f t="shared" si="23"/>
        <v>B9_resumen!B14</v>
      </c>
      <c r="AH11" s="157" t="str">
        <f t="shared" si="23"/>
        <v>B10_resumen!B14</v>
      </c>
      <c r="AI11" s="157" t="str">
        <f t="shared" si="23"/>
        <v>B11_resumen!B14</v>
      </c>
      <c r="AJ11" s="157" t="str">
        <f t="shared" si="23"/>
        <v>B12_resumen!B14</v>
      </c>
      <c r="AK11" s="157" t="str">
        <f t="shared" si="23"/>
        <v>B13_resumen!B14</v>
      </c>
      <c r="AL11" s="157" t="str">
        <f t="shared" si="23"/>
        <v>B14_resumen!B14</v>
      </c>
      <c r="AM11" s="157" t="str">
        <f t="shared" si="23"/>
        <v>B15_resumen!B14</v>
      </c>
      <c r="AN11" s="157" t="str">
        <f t="shared" si="23"/>
        <v>B16_resumen!B14</v>
      </c>
      <c r="AO11" s="157" t="str">
        <f t="shared" si="23"/>
        <v>B17_resumen!B14</v>
      </c>
      <c r="AP11" s="157" t="str">
        <f t="shared" si="23"/>
        <v>B18_resumen!B14</v>
      </c>
      <c r="AQ11" s="157" t="str">
        <f t="shared" si="23"/>
        <v>B19_resumen!B14</v>
      </c>
      <c r="AR11" s="157" t="str">
        <f t="shared" si="23"/>
        <v>B20_resumen!B14</v>
      </c>
      <c r="AS11" s="157" t="str">
        <f t="shared" si="23"/>
        <v>BP_resumen!C14</v>
      </c>
      <c r="AT11" s="157" t="str">
        <f t="shared" si="23"/>
        <v>B2_resumen!C14</v>
      </c>
      <c r="AU11" s="157" t="str">
        <f t="shared" si="23"/>
        <v>B3_resumen!C14</v>
      </c>
      <c r="AV11" s="157" t="str">
        <f t="shared" si="23"/>
        <v>B4_resumen!C14</v>
      </c>
      <c r="AW11" s="157" t="str">
        <f t="shared" si="23"/>
        <v>B5_resumen!C14</v>
      </c>
      <c r="AX11" s="157" t="str">
        <f t="shared" si="23"/>
        <v>B6_resumen!C14</v>
      </c>
      <c r="AY11" s="157" t="str">
        <f t="shared" si="23"/>
        <v>B7_resumen!C14</v>
      </c>
      <c r="AZ11" s="157" t="str">
        <f t="shared" si="23"/>
        <v>B8_resumen!C14</v>
      </c>
      <c r="BA11" s="157" t="str">
        <f t="shared" si="23"/>
        <v>B9_resumen!C14</v>
      </c>
      <c r="BB11" s="157" t="str">
        <f t="shared" si="23"/>
        <v>B10_resumen!C14</v>
      </c>
      <c r="BC11" s="157" t="str">
        <f t="shared" si="23"/>
        <v>B11_resumen!C14</v>
      </c>
      <c r="BD11" s="157" t="str">
        <f t="shared" si="23"/>
        <v>B12_resumen!C14</v>
      </c>
      <c r="BE11" s="157" t="str">
        <f t="shared" si="23"/>
        <v>B13_resumen!C14</v>
      </c>
      <c r="BF11" s="157" t="str">
        <f t="shared" si="23"/>
        <v>B14_resumen!C14</v>
      </c>
      <c r="BG11" s="157" t="str">
        <f t="shared" si="23"/>
        <v>B15_resumen!C14</v>
      </c>
      <c r="BH11" s="157" t="str">
        <f t="shared" si="23"/>
        <v>B16_resumen!C14</v>
      </c>
      <c r="BI11" s="157" t="str">
        <f t="shared" si="23"/>
        <v>B17_resumen!C14</v>
      </c>
      <c r="BJ11" s="157" t="str">
        <f t="shared" si="23"/>
        <v>B18_resumen!C14</v>
      </c>
      <c r="BK11" s="157" t="str">
        <f t="shared" si="23"/>
        <v>B19_resumen!C14</v>
      </c>
      <c r="BL11" s="157" t="str">
        <f t="shared" si="23"/>
        <v>B20_resumen!C14</v>
      </c>
      <c r="BM11" s="157" t="str">
        <f t="shared" si="23"/>
        <v>BP_resumen!D14</v>
      </c>
      <c r="BN11" s="157" t="str">
        <f t="shared" si="23"/>
        <v>B2_resumen!D14</v>
      </c>
      <c r="BO11" s="157" t="str">
        <f t="shared" si="23"/>
        <v>B3_resumen!D14</v>
      </c>
      <c r="BP11" s="157" t="str">
        <f t="shared" si="23"/>
        <v>B4_resumen!D14</v>
      </c>
      <c r="BQ11" s="157" t="str">
        <f t="shared" si="23"/>
        <v>B5_resumen!D14</v>
      </c>
      <c r="BR11" s="157" t="str">
        <f t="shared" si="23"/>
        <v>B6_resumen!D14</v>
      </c>
      <c r="BS11" s="157" t="str">
        <f t="shared" si="23"/>
        <v>B7_resumen!D14</v>
      </c>
      <c r="BT11" s="157" t="str">
        <f t="shared" si="23"/>
        <v>B8_resumen!D14</v>
      </c>
      <c r="BU11" s="157" t="str">
        <f t="shared" si="23"/>
        <v>B9_resumen!D14</v>
      </c>
      <c r="BV11" s="157" t="str">
        <f t="shared" si="23"/>
        <v>B10_resumen!D14</v>
      </c>
      <c r="BW11" s="157" t="str">
        <f t="shared" si="23"/>
        <v>B11_resumen!D14</v>
      </c>
      <c r="BX11" s="157" t="str">
        <f t="shared" si="23"/>
        <v>B12_resumen!D14</v>
      </c>
      <c r="BY11" s="157" t="str">
        <f t="shared" si="23"/>
        <v>B13_resumen!D14</v>
      </c>
      <c r="BZ11" s="157" t="str">
        <f t="shared" si="23"/>
        <v>B14_resumen!D14</v>
      </c>
      <c r="CA11" s="157" t="str">
        <f t="shared" si="23"/>
        <v>B15_resumen!D14</v>
      </c>
      <c r="CB11" s="157" t="str">
        <f t="shared" si="23"/>
        <v>B16_resumen!D14</v>
      </c>
      <c r="CC11" s="157" t="str">
        <f t="shared" si="23"/>
        <v>B17_resumen!D14</v>
      </c>
      <c r="CD11" s="157" t="str">
        <f t="shared" si="23"/>
        <v>B18_resumen!D14</v>
      </c>
      <c r="CE11" s="157" t="str">
        <f t="shared" si="23"/>
        <v>B19_resumen!D14</v>
      </c>
      <c r="CF11" s="157" t="str">
        <f t="shared" si="23"/>
        <v>B20_resumen!D14</v>
      </c>
      <c r="CG11" s="157" t="str">
        <f t="shared" si="23"/>
        <v>BP_resumen!E14</v>
      </c>
      <c r="CH11" s="157" t="str">
        <f t="shared" si="23"/>
        <v>B2_resumen!E14</v>
      </c>
      <c r="CI11" s="157" t="str">
        <f t="shared" si="23"/>
        <v>B3_resumen!E14</v>
      </c>
      <c r="CJ11" s="157" t="str">
        <f t="shared" si="23"/>
        <v>B4_resumen!E14</v>
      </c>
      <c r="CK11" s="157" t="str">
        <f t="shared" si="23"/>
        <v>B5_resumen!E14</v>
      </c>
      <c r="CL11" s="157" t="str">
        <f t="shared" ref="CL11:EN11" si="24">"B"&amp;CL4&amp;"_resumen!"&amp;CL3&amp;$X$11</f>
        <v>B6_resumen!E14</v>
      </c>
      <c r="CM11" s="157" t="str">
        <f t="shared" si="24"/>
        <v>B7_resumen!E14</v>
      </c>
      <c r="CN11" s="157" t="str">
        <f t="shared" si="24"/>
        <v>B8_resumen!E14</v>
      </c>
      <c r="CO11" s="157" t="str">
        <f t="shared" si="24"/>
        <v>B9_resumen!E14</v>
      </c>
      <c r="CP11" s="157" t="str">
        <f t="shared" si="24"/>
        <v>B10_resumen!E14</v>
      </c>
      <c r="CQ11" s="157" t="str">
        <f t="shared" si="24"/>
        <v>B11_resumen!E14</v>
      </c>
      <c r="CR11" s="157" t="str">
        <f t="shared" si="24"/>
        <v>B12_resumen!E14</v>
      </c>
      <c r="CS11" s="157" t="str">
        <f t="shared" si="24"/>
        <v>B13_resumen!E14</v>
      </c>
      <c r="CT11" s="157" t="str">
        <f t="shared" si="24"/>
        <v>B14_resumen!E14</v>
      </c>
      <c r="CU11" s="157" t="str">
        <f t="shared" si="24"/>
        <v>B15_resumen!E14</v>
      </c>
      <c r="CV11" s="157" t="str">
        <f t="shared" si="24"/>
        <v>B16_resumen!E14</v>
      </c>
      <c r="CW11" s="157" t="str">
        <f t="shared" si="24"/>
        <v>B17_resumen!E14</v>
      </c>
      <c r="CX11" s="157" t="str">
        <f t="shared" si="24"/>
        <v>B18_resumen!E14</v>
      </c>
      <c r="CY11" s="157" t="str">
        <f t="shared" si="24"/>
        <v>B19_resumen!E14</v>
      </c>
      <c r="CZ11" s="157" t="str">
        <f t="shared" si="24"/>
        <v>B20_resumen!E14</v>
      </c>
      <c r="DA11" s="157" t="str">
        <f t="shared" si="24"/>
        <v>BP_resumen!F14</v>
      </c>
      <c r="DB11" s="157" t="str">
        <f t="shared" si="24"/>
        <v>B2_resumen!F14</v>
      </c>
      <c r="DC11" s="157" t="str">
        <f t="shared" si="24"/>
        <v>B3_resumen!F14</v>
      </c>
      <c r="DD11" s="157" t="str">
        <f t="shared" si="24"/>
        <v>B4_resumen!F14</v>
      </c>
      <c r="DE11" s="157" t="str">
        <f t="shared" si="24"/>
        <v>B5_resumen!F14</v>
      </c>
      <c r="DF11" s="157" t="str">
        <f t="shared" si="24"/>
        <v>B6_resumen!F14</v>
      </c>
      <c r="DG11" s="157" t="str">
        <f t="shared" si="24"/>
        <v>B7_resumen!F14</v>
      </c>
      <c r="DH11" s="157" t="str">
        <f t="shared" si="24"/>
        <v>B8_resumen!F14</v>
      </c>
      <c r="DI11" s="157" t="str">
        <f t="shared" si="24"/>
        <v>B9_resumen!F14</v>
      </c>
      <c r="DJ11" s="157" t="str">
        <f t="shared" si="24"/>
        <v>B10_resumen!F14</v>
      </c>
      <c r="DK11" s="157" t="str">
        <f t="shared" si="24"/>
        <v>B11_resumen!F14</v>
      </c>
      <c r="DL11" s="157" t="str">
        <f t="shared" si="24"/>
        <v>B12_resumen!F14</v>
      </c>
      <c r="DM11" s="157" t="str">
        <f t="shared" si="24"/>
        <v>B13_resumen!F14</v>
      </c>
      <c r="DN11" s="157" t="str">
        <f t="shared" si="24"/>
        <v>B14_resumen!F14</v>
      </c>
      <c r="DO11" s="157" t="str">
        <f t="shared" si="24"/>
        <v>B15_resumen!F14</v>
      </c>
      <c r="DP11" s="157" t="str">
        <f t="shared" si="24"/>
        <v>B16_resumen!F14</v>
      </c>
      <c r="DQ11" s="157" t="str">
        <f t="shared" si="24"/>
        <v>B17_resumen!F14</v>
      </c>
      <c r="DR11" s="157" t="str">
        <f t="shared" si="24"/>
        <v>B18_resumen!F14</v>
      </c>
      <c r="DS11" s="157" t="str">
        <f t="shared" si="24"/>
        <v>B19_resumen!F14</v>
      </c>
      <c r="DT11" s="157" t="str">
        <f t="shared" si="24"/>
        <v>B20_resumen!F14</v>
      </c>
      <c r="DU11" s="157" t="str">
        <f t="shared" si="24"/>
        <v>BP_resumen!G14</v>
      </c>
      <c r="DV11" s="157" t="str">
        <f t="shared" si="24"/>
        <v>B2_resumen!G14</v>
      </c>
      <c r="DW11" s="157" t="str">
        <f t="shared" si="24"/>
        <v>B3_resumen!G14</v>
      </c>
      <c r="DX11" s="157" t="str">
        <f t="shared" si="24"/>
        <v>B4_resumen!G14</v>
      </c>
      <c r="DY11" s="157" t="str">
        <f t="shared" si="24"/>
        <v>B5_resumen!G14</v>
      </c>
      <c r="DZ11" s="157" t="str">
        <f t="shared" si="24"/>
        <v>B6_resumen!G14</v>
      </c>
      <c r="EA11" s="157" t="str">
        <f t="shared" si="24"/>
        <v>B7_resumen!G14</v>
      </c>
      <c r="EB11" s="157" t="str">
        <f t="shared" si="24"/>
        <v>B8_resumen!G14</v>
      </c>
      <c r="EC11" s="157" t="str">
        <f t="shared" si="24"/>
        <v>B9_resumen!G14</v>
      </c>
      <c r="ED11" s="157" t="str">
        <f t="shared" si="24"/>
        <v>B10_resumen!G14</v>
      </c>
      <c r="EE11" s="157" t="str">
        <f t="shared" si="24"/>
        <v>B11_resumen!G14</v>
      </c>
      <c r="EF11" s="157" t="str">
        <f t="shared" si="24"/>
        <v>B12_resumen!G14</v>
      </c>
      <c r="EG11" s="157" t="str">
        <f t="shared" si="24"/>
        <v>B13_resumen!G14</v>
      </c>
      <c r="EH11" s="157" t="str">
        <f t="shared" si="24"/>
        <v>B14_resumen!G14</v>
      </c>
      <c r="EI11" s="157" t="str">
        <f t="shared" si="24"/>
        <v>B15_resumen!G14</v>
      </c>
      <c r="EJ11" s="157" t="str">
        <f t="shared" si="24"/>
        <v>B16_resumen!G14</v>
      </c>
      <c r="EK11" s="157" t="str">
        <f t="shared" si="24"/>
        <v>B17_resumen!G14</v>
      </c>
      <c r="EL11" s="157" t="str">
        <f t="shared" si="24"/>
        <v>B18_resumen!G14</v>
      </c>
      <c r="EM11" s="157" t="str">
        <f t="shared" si="24"/>
        <v>B19_resumen!G14</v>
      </c>
      <c r="EN11" s="157" t="str">
        <f t="shared" si="24"/>
        <v>B20_resumen!G14</v>
      </c>
      <c r="EO11" s="157" t="str">
        <f t="shared" ref="EO11:FH11" si="25">"B"&amp;EO4&amp;"_resumen!"&amp;EO3&amp;$X$11</f>
        <v>BP_resumen!H14</v>
      </c>
      <c r="EP11" s="157" t="str">
        <f t="shared" si="25"/>
        <v>B2_resumen!H14</v>
      </c>
      <c r="EQ11" s="157" t="str">
        <f t="shared" si="25"/>
        <v>B3_resumen!H14</v>
      </c>
      <c r="ER11" s="157" t="str">
        <f t="shared" si="25"/>
        <v>B4_resumen!H14</v>
      </c>
      <c r="ES11" s="157" t="str">
        <f t="shared" si="25"/>
        <v>B5_resumen!H14</v>
      </c>
      <c r="ET11" s="157" t="str">
        <f t="shared" si="25"/>
        <v>B6_resumen!H14</v>
      </c>
      <c r="EU11" s="157" t="str">
        <f t="shared" si="25"/>
        <v>B7_resumen!H14</v>
      </c>
      <c r="EV11" s="157" t="str">
        <f t="shared" si="25"/>
        <v>B8_resumen!H14</v>
      </c>
      <c r="EW11" s="157" t="str">
        <f t="shared" si="25"/>
        <v>B9_resumen!H14</v>
      </c>
      <c r="EX11" s="157" t="str">
        <f t="shared" si="25"/>
        <v>B10_resumen!H14</v>
      </c>
      <c r="EY11" s="157" t="str">
        <f t="shared" si="25"/>
        <v>B11_resumen!H14</v>
      </c>
      <c r="EZ11" s="157" t="str">
        <f t="shared" si="25"/>
        <v>B12_resumen!H14</v>
      </c>
      <c r="FA11" s="157" t="str">
        <f t="shared" si="25"/>
        <v>B13_resumen!H14</v>
      </c>
      <c r="FB11" s="157" t="str">
        <f t="shared" si="25"/>
        <v>B14_resumen!H14</v>
      </c>
      <c r="FC11" s="157" t="str">
        <f t="shared" si="25"/>
        <v>B15_resumen!H14</v>
      </c>
      <c r="FD11" s="157" t="str">
        <f t="shared" si="25"/>
        <v>B16_resumen!H14</v>
      </c>
      <c r="FE11" s="157" t="str">
        <f t="shared" si="25"/>
        <v>B17_resumen!H14</v>
      </c>
      <c r="FF11" s="157" t="str">
        <f t="shared" si="25"/>
        <v>B18_resumen!H14</v>
      </c>
      <c r="FG11" s="157" t="str">
        <f t="shared" si="25"/>
        <v>B19_resumen!H14</v>
      </c>
      <c r="FH11" s="157" t="str">
        <f t="shared" si="25"/>
        <v>B20_resumen!H14</v>
      </c>
      <c r="FI11" s="156"/>
      <c r="FJ11" s="156"/>
      <c r="FK11" s="156"/>
      <c r="FL11" s="156"/>
      <c r="FM11" s="156"/>
      <c r="FN11" s="156"/>
      <c r="FO11" s="156"/>
      <c r="FP11" s="156"/>
      <c r="FQ11" s="156"/>
      <c r="FR11" s="156"/>
      <c r="FS11" s="156"/>
      <c r="FT11" s="156"/>
      <c r="FU11" s="156"/>
      <c r="FV11" s="156"/>
      <c r="FW11" s="156"/>
      <c r="FX11" s="156"/>
      <c r="FY11" s="156"/>
      <c r="FZ11" s="156"/>
      <c r="GA11" s="156"/>
      <c r="GB11" s="156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/>
      <c r="GM11" s="156"/>
      <c r="GN11" s="156"/>
      <c r="GO11" s="156"/>
      <c r="GP11" s="156"/>
      <c r="GQ11" s="156"/>
      <c r="GR11" s="156"/>
      <c r="GS11" s="156"/>
      <c r="GT11" s="156"/>
      <c r="GU11" s="156"/>
      <c r="GV11" s="156"/>
      <c r="GW11" s="156"/>
      <c r="GX11" s="156"/>
      <c r="GY11" s="156"/>
      <c r="GZ11" s="156"/>
      <c r="HA11" s="156"/>
      <c r="HB11" s="156"/>
      <c r="HC11" s="156"/>
      <c r="HD11" s="156"/>
      <c r="HE11" s="171"/>
      <c r="HF11" s="171"/>
      <c r="HG11" s="171"/>
      <c r="HH11" s="171"/>
      <c r="HI11" s="171"/>
      <c r="HJ11" s="171"/>
      <c r="HK11" s="171"/>
      <c r="HL11" s="171"/>
      <c r="HM11" s="171"/>
      <c r="HN11" s="171"/>
      <c r="HO11" s="171"/>
      <c r="HP11" s="171"/>
      <c r="HQ11" s="171"/>
      <c r="HR11" s="171"/>
      <c r="HS11" s="171"/>
      <c r="HT11" s="171"/>
      <c r="HU11" s="171"/>
      <c r="HV11" s="171"/>
      <c r="HW11" s="171"/>
      <c r="HX11" s="171"/>
      <c r="HY11" s="171"/>
      <c r="HZ11" s="171"/>
      <c r="IA11" s="171"/>
      <c r="IB11" s="171"/>
      <c r="IC11" s="171"/>
      <c r="ID11" s="171"/>
      <c r="IE11" s="171"/>
      <c r="IF11" s="171"/>
      <c r="IG11" s="171"/>
      <c r="IH11" s="171"/>
      <c r="II11" s="171"/>
      <c r="IJ11" s="171"/>
      <c r="IK11" s="171"/>
      <c r="IL11" s="171"/>
      <c r="IM11" s="171"/>
      <c r="IN11" s="171"/>
    </row>
    <row r="12" spans="1:248" s="2" customFormat="1" ht="19.5" customHeight="1" x14ac:dyDescent="0.2">
      <c r="A12" s="37" t="s">
        <v>1</v>
      </c>
      <c r="B12" s="35">
        <f t="shared" ref="B12:G12" ca="1" si="26">SUM(B6:B11)</f>
        <v>0</v>
      </c>
      <c r="C12" s="35">
        <f t="shared" ca="1" si="26"/>
        <v>0</v>
      </c>
      <c r="D12" s="35">
        <f t="shared" ca="1" si="26"/>
        <v>0</v>
      </c>
      <c r="E12" s="35">
        <f t="shared" ca="1" si="26"/>
        <v>0</v>
      </c>
      <c r="F12" s="35">
        <f t="shared" ca="1" si="26"/>
        <v>0</v>
      </c>
      <c r="G12" s="35">
        <f t="shared" ca="1" si="26"/>
        <v>0</v>
      </c>
      <c r="H12" s="35">
        <f ca="1">SUM(H6:H11)</f>
        <v>0</v>
      </c>
      <c r="I12" s="36">
        <f ca="1">ROUND(IF($H12=0,0,H12/$H$12),2)</f>
        <v>0</v>
      </c>
      <c r="J12" s="109" t="str">
        <f ca="1">IF(K22&gt;0,IF(K22&lt;&gt;H12,"El gasto total por categorías no coincide con el anualizado",""),"")</f>
        <v/>
      </c>
      <c r="V12" s="188"/>
      <c r="W12" s="188"/>
      <c r="X12" s="156"/>
      <c r="Y12" s="156" t="str">
        <f t="shared" ref="Y12:AR12" si="27">"B"&amp;Y4&amp;"_resumen!H"&amp;$X$7</f>
        <v>BP_resumen!H10</v>
      </c>
      <c r="Z12" s="156" t="str">
        <f t="shared" si="27"/>
        <v>B2_resumen!H10</v>
      </c>
      <c r="AA12" s="156" t="str">
        <f t="shared" si="27"/>
        <v>B3_resumen!H10</v>
      </c>
      <c r="AB12" s="156" t="str">
        <f t="shared" si="27"/>
        <v>B4_resumen!H10</v>
      </c>
      <c r="AC12" s="156" t="str">
        <f t="shared" si="27"/>
        <v>B5_resumen!H10</v>
      </c>
      <c r="AD12" s="156" t="str">
        <f t="shared" si="27"/>
        <v>B6_resumen!H10</v>
      </c>
      <c r="AE12" s="156" t="str">
        <f t="shared" si="27"/>
        <v>B7_resumen!H10</v>
      </c>
      <c r="AF12" s="156" t="str">
        <f t="shared" si="27"/>
        <v>B8_resumen!H10</v>
      </c>
      <c r="AG12" s="156" t="str">
        <f t="shared" si="27"/>
        <v>B9_resumen!H10</v>
      </c>
      <c r="AH12" s="156" t="str">
        <f t="shared" si="27"/>
        <v>B10_resumen!H10</v>
      </c>
      <c r="AI12" s="156" t="str">
        <f t="shared" si="27"/>
        <v>B11_resumen!H10</v>
      </c>
      <c r="AJ12" s="156" t="str">
        <f t="shared" si="27"/>
        <v>B12_resumen!H10</v>
      </c>
      <c r="AK12" s="156" t="str">
        <f t="shared" si="27"/>
        <v>B13_resumen!H10</v>
      </c>
      <c r="AL12" s="156" t="str">
        <f t="shared" si="27"/>
        <v>B14_resumen!H10</v>
      </c>
      <c r="AM12" s="156" t="str">
        <f t="shared" si="27"/>
        <v>B15_resumen!H10</v>
      </c>
      <c r="AN12" s="156" t="str">
        <f t="shared" si="27"/>
        <v>B16_resumen!H10</v>
      </c>
      <c r="AO12" s="156" t="str">
        <f t="shared" si="27"/>
        <v>B17_resumen!H10</v>
      </c>
      <c r="AP12" s="156" t="str">
        <f t="shared" si="27"/>
        <v>B18_resumen!H10</v>
      </c>
      <c r="AQ12" s="156" t="str">
        <f t="shared" si="27"/>
        <v>B19_resumen!H10</v>
      </c>
      <c r="AR12" s="156" t="str">
        <f t="shared" si="27"/>
        <v>B20_resumen!H10</v>
      </c>
      <c r="AS12" s="157"/>
      <c r="AT12" s="157"/>
      <c r="AU12" s="157"/>
      <c r="AV12" s="157"/>
      <c r="AW12" s="157"/>
      <c r="AX12" s="157"/>
      <c r="AY12" s="157"/>
      <c r="AZ12" s="157"/>
      <c r="BA12" s="157"/>
      <c r="BB12" s="157"/>
      <c r="BC12" s="157"/>
      <c r="BD12" s="157"/>
      <c r="BE12" s="157"/>
      <c r="BF12" s="157"/>
      <c r="BG12" s="157"/>
      <c r="BH12" s="157"/>
      <c r="BI12" s="157"/>
      <c r="BJ12" s="157"/>
      <c r="BK12" s="157"/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  <c r="CR12" s="157"/>
      <c r="CS12" s="157"/>
      <c r="CT12" s="157"/>
      <c r="CU12" s="157"/>
      <c r="CV12" s="157"/>
      <c r="CW12" s="157"/>
      <c r="CX12" s="157"/>
      <c r="CY12" s="157"/>
      <c r="CZ12" s="157"/>
      <c r="DA12" s="157"/>
      <c r="DB12" s="157"/>
      <c r="DC12" s="157"/>
      <c r="DD12" s="157"/>
      <c r="DE12" s="157"/>
      <c r="DF12" s="157"/>
      <c r="DG12" s="157"/>
      <c r="DH12" s="157"/>
      <c r="DI12" s="157"/>
      <c r="DJ12" s="157"/>
      <c r="DK12" s="157"/>
      <c r="DL12" s="157"/>
      <c r="DM12" s="157"/>
      <c r="DN12" s="157"/>
      <c r="DO12" s="157"/>
      <c r="DP12" s="157"/>
      <c r="DQ12" s="157"/>
      <c r="DR12" s="157"/>
      <c r="DS12" s="157"/>
      <c r="DT12" s="157"/>
      <c r="DU12" s="157"/>
      <c r="DV12" s="157"/>
      <c r="DW12" s="157"/>
      <c r="DX12" s="157"/>
      <c r="DY12" s="157"/>
      <c r="DZ12" s="157"/>
      <c r="EA12" s="157"/>
      <c r="EB12" s="157"/>
      <c r="EC12" s="157"/>
      <c r="ED12" s="157"/>
      <c r="EE12" s="157"/>
      <c r="EF12" s="157"/>
      <c r="EG12" s="157"/>
      <c r="EH12" s="157"/>
      <c r="EI12" s="157"/>
      <c r="EJ12" s="157"/>
      <c r="EK12" s="157"/>
      <c r="EL12" s="157"/>
      <c r="EM12" s="157"/>
      <c r="EN12" s="157"/>
      <c r="EO12" s="156"/>
      <c r="EP12" s="156"/>
      <c r="EQ12" s="156"/>
      <c r="ER12" s="156"/>
      <c r="ES12" s="156"/>
      <c r="ET12" s="156"/>
      <c r="EU12" s="156"/>
      <c r="EV12" s="156"/>
      <c r="EW12" s="156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71"/>
      <c r="HF12" s="171"/>
      <c r="HG12" s="171"/>
      <c r="HH12" s="171"/>
      <c r="HI12" s="171"/>
      <c r="HJ12" s="171"/>
      <c r="HK12" s="171"/>
      <c r="HL12" s="171"/>
      <c r="HM12" s="171"/>
      <c r="HN12" s="171"/>
      <c r="HO12" s="171"/>
      <c r="HP12" s="171"/>
      <c r="HQ12" s="171"/>
      <c r="HR12" s="171"/>
      <c r="HS12" s="171"/>
      <c r="HT12" s="171"/>
      <c r="HU12" s="171"/>
      <c r="HV12" s="171"/>
      <c r="HW12" s="171"/>
      <c r="HX12" s="171"/>
      <c r="HY12" s="171"/>
      <c r="HZ12" s="171"/>
      <c r="IA12" s="171"/>
      <c r="IB12" s="171"/>
      <c r="IC12" s="171"/>
      <c r="ID12" s="171"/>
      <c r="IE12" s="171"/>
      <c r="IF12" s="171"/>
      <c r="IG12" s="171"/>
      <c r="IH12" s="171"/>
      <c r="II12" s="171"/>
      <c r="IJ12" s="171"/>
      <c r="IK12" s="171"/>
      <c r="IL12" s="171"/>
      <c r="IM12" s="171"/>
      <c r="IN12" s="171"/>
    </row>
    <row r="13" spans="1:248" s="2" customFormat="1" ht="19.5" customHeight="1" x14ac:dyDescent="0.2">
      <c r="A13" s="37" t="s">
        <v>32</v>
      </c>
      <c r="B13" s="38">
        <f t="shared" ref="B13:G13" ca="1" si="28">IF(B$12=0,0,B$12/$H$12)</f>
        <v>0</v>
      </c>
      <c r="C13" s="38">
        <f t="shared" ca="1" si="28"/>
        <v>0</v>
      </c>
      <c r="D13" s="38">
        <f t="shared" ca="1" si="28"/>
        <v>0</v>
      </c>
      <c r="E13" s="38">
        <f t="shared" ca="1" si="28"/>
        <v>0</v>
      </c>
      <c r="F13" s="38">
        <f t="shared" ca="1" si="28"/>
        <v>0</v>
      </c>
      <c r="G13" s="38">
        <f t="shared" ca="1" si="28"/>
        <v>0</v>
      </c>
      <c r="H13" s="38">
        <f ca="1">SUM(B13:G13)</f>
        <v>0</v>
      </c>
      <c r="I13" s="36"/>
      <c r="J13" s="96"/>
      <c r="V13" s="188"/>
      <c r="W13" s="188"/>
      <c r="X13" s="156"/>
      <c r="Y13" s="156" t="str">
        <f t="shared" ref="Y13:AR13" si="29">"B"&amp;Y4&amp;"_resumen!H"&amp;$X$8</f>
        <v>BP_resumen!H11</v>
      </c>
      <c r="Z13" s="156" t="str">
        <f t="shared" si="29"/>
        <v>B2_resumen!H11</v>
      </c>
      <c r="AA13" s="156" t="str">
        <f t="shared" si="29"/>
        <v>B3_resumen!H11</v>
      </c>
      <c r="AB13" s="156" t="str">
        <f t="shared" si="29"/>
        <v>B4_resumen!H11</v>
      </c>
      <c r="AC13" s="156" t="str">
        <f t="shared" si="29"/>
        <v>B5_resumen!H11</v>
      </c>
      <c r="AD13" s="156" t="str">
        <f t="shared" si="29"/>
        <v>B6_resumen!H11</v>
      </c>
      <c r="AE13" s="156" t="str">
        <f t="shared" si="29"/>
        <v>B7_resumen!H11</v>
      </c>
      <c r="AF13" s="156" t="str">
        <f t="shared" si="29"/>
        <v>B8_resumen!H11</v>
      </c>
      <c r="AG13" s="156" t="str">
        <f t="shared" si="29"/>
        <v>B9_resumen!H11</v>
      </c>
      <c r="AH13" s="156" t="str">
        <f t="shared" si="29"/>
        <v>B10_resumen!H11</v>
      </c>
      <c r="AI13" s="156" t="str">
        <f t="shared" si="29"/>
        <v>B11_resumen!H11</v>
      </c>
      <c r="AJ13" s="156" t="str">
        <f t="shared" si="29"/>
        <v>B12_resumen!H11</v>
      </c>
      <c r="AK13" s="156" t="str">
        <f t="shared" si="29"/>
        <v>B13_resumen!H11</v>
      </c>
      <c r="AL13" s="156" t="str">
        <f t="shared" si="29"/>
        <v>B14_resumen!H11</v>
      </c>
      <c r="AM13" s="156" t="str">
        <f t="shared" si="29"/>
        <v>B15_resumen!H11</v>
      </c>
      <c r="AN13" s="156" t="str">
        <f t="shared" si="29"/>
        <v>B16_resumen!H11</v>
      </c>
      <c r="AO13" s="156" t="str">
        <f t="shared" si="29"/>
        <v>B17_resumen!H11</v>
      </c>
      <c r="AP13" s="156" t="str">
        <f t="shared" si="29"/>
        <v>B18_resumen!H11</v>
      </c>
      <c r="AQ13" s="156" t="str">
        <f t="shared" si="29"/>
        <v>B19_resumen!H11</v>
      </c>
      <c r="AR13" s="156" t="str">
        <f t="shared" si="29"/>
        <v>B20_resumen!H11</v>
      </c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  <c r="ER13" s="156"/>
      <c r="ES13" s="156"/>
      <c r="ET13" s="156"/>
      <c r="EU13" s="156"/>
      <c r="EV13" s="156"/>
      <c r="EW13" s="156"/>
      <c r="EX13" s="156"/>
      <c r="EY13" s="156"/>
      <c r="EZ13" s="156"/>
      <c r="FA13" s="156"/>
      <c r="FB13" s="156"/>
      <c r="FC13" s="156"/>
      <c r="FD13" s="156"/>
      <c r="FE13" s="156"/>
      <c r="FF13" s="156"/>
      <c r="FG13" s="156"/>
      <c r="FH13" s="156"/>
      <c r="FI13" s="156"/>
      <c r="FJ13" s="156"/>
      <c r="FK13" s="156"/>
      <c r="FL13" s="156"/>
      <c r="FM13" s="156"/>
      <c r="FN13" s="156"/>
      <c r="FO13" s="156"/>
      <c r="FP13" s="156"/>
      <c r="FQ13" s="156"/>
      <c r="FR13" s="156"/>
      <c r="FS13" s="156"/>
      <c r="FT13" s="156"/>
      <c r="FU13" s="156"/>
      <c r="FV13" s="156"/>
      <c r="FW13" s="156"/>
      <c r="FX13" s="156"/>
      <c r="FY13" s="156"/>
      <c r="FZ13" s="156"/>
      <c r="GA13" s="156"/>
      <c r="GB13" s="156"/>
      <c r="GC13" s="156"/>
      <c r="GD13" s="156"/>
      <c r="GE13" s="156"/>
      <c r="GF13" s="156"/>
      <c r="GG13" s="156"/>
      <c r="GH13" s="156"/>
      <c r="GI13" s="156"/>
      <c r="GJ13" s="156"/>
      <c r="GK13" s="156"/>
      <c r="GL13" s="156"/>
      <c r="GM13" s="156"/>
      <c r="GN13" s="156"/>
      <c r="GO13" s="156"/>
      <c r="GP13" s="156"/>
      <c r="GQ13" s="156"/>
      <c r="GR13" s="156"/>
      <c r="GS13" s="156"/>
      <c r="GT13" s="156"/>
      <c r="GU13" s="156"/>
      <c r="GV13" s="156"/>
      <c r="GW13" s="156"/>
      <c r="GX13" s="156"/>
      <c r="GY13" s="156"/>
      <c r="GZ13" s="156"/>
      <c r="HA13" s="156"/>
      <c r="HB13" s="156"/>
      <c r="HC13" s="156"/>
      <c r="HD13" s="156"/>
      <c r="HE13" s="171"/>
      <c r="HF13" s="171"/>
      <c r="HG13" s="171"/>
      <c r="HH13" s="171"/>
      <c r="HI13" s="171"/>
      <c r="HJ13" s="171"/>
      <c r="HK13" s="171"/>
      <c r="HL13" s="171"/>
      <c r="HM13" s="171"/>
      <c r="HN13" s="171"/>
      <c r="HO13" s="171"/>
      <c r="HP13" s="171"/>
      <c r="HQ13" s="171"/>
      <c r="HR13" s="171"/>
      <c r="HS13" s="171"/>
      <c r="HT13" s="171"/>
      <c r="HU13" s="171"/>
      <c r="HV13" s="171"/>
      <c r="HW13" s="171"/>
      <c r="HX13" s="171"/>
      <c r="HY13" s="171"/>
      <c r="HZ13" s="171"/>
      <c r="IA13" s="171"/>
      <c r="IB13" s="171"/>
      <c r="IC13" s="171"/>
      <c r="ID13" s="171"/>
      <c r="IE13" s="171"/>
      <c r="IF13" s="171"/>
      <c r="IG13" s="171"/>
      <c r="IH13" s="171"/>
      <c r="II13" s="171"/>
      <c r="IJ13" s="171"/>
      <c r="IK13" s="171"/>
      <c r="IL13" s="171"/>
      <c r="IM13" s="171"/>
      <c r="IN13" s="171"/>
    </row>
    <row r="14" spans="1:248" ht="15" x14ac:dyDescent="0.2">
      <c r="A14" s="23"/>
      <c r="B14" s="23"/>
      <c r="C14" s="23"/>
      <c r="D14" s="23"/>
      <c r="E14" s="23"/>
      <c r="F14" s="23"/>
      <c r="G14" s="23"/>
      <c r="H14" s="23"/>
      <c r="I14" s="23"/>
      <c r="J14" s="23"/>
      <c r="EO14" s="184"/>
      <c r="EP14" s="184"/>
      <c r="EQ14" s="184"/>
      <c r="ER14" s="184"/>
      <c r="ES14" s="184"/>
      <c r="ET14" s="184"/>
      <c r="EU14" s="184"/>
      <c r="EV14" s="184"/>
      <c r="EW14" s="184"/>
      <c r="EX14" s="184"/>
      <c r="EY14" s="184"/>
      <c r="EZ14" s="184"/>
      <c r="FA14" s="184"/>
      <c r="FB14" s="184"/>
      <c r="FC14" s="184"/>
      <c r="FD14" s="184"/>
      <c r="FE14" s="184"/>
      <c r="FF14" s="184"/>
      <c r="FG14" s="184"/>
      <c r="FH14" s="184"/>
      <c r="FI14" s="184"/>
      <c r="FJ14" s="184"/>
      <c r="FK14" s="184"/>
      <c r="FL14" s="184"/>
      <c r="FM14" s="184"/>
      <c r="FN14" s="184"/>
      <c r="FO14" s="184"/>
      <c r="FP14" s="184"/>
      <c r="FQ14" s="184"/>
      <c r="FR14" s="184"/>
      <c r="FS14" s="184"/>
      <c r="FT14" s="184"/>
      <c r="FU14" s="184"/>
      <c r="FV14" s="184"/>
      <c r="FW14" s="184"/>
      <c r="FX14" s="184"/>
      <c r="FY14" s="184"/>
      <c r="FZ14" s="184"/>
      <c r="GA14" s="184"/>
      <c r="GB14" s="184"/>
      <c r="GC14" s="184"/>
      <c r="GD14" s="184"/>
      <c r="GE14" s="184"/>
      <c r="GF14" s="184"/>
      <c r="GG14" s="184"/>
      <c r="GH14" s="184"/>
      <c r="GI14" s="184"/>
      <c r="GJ14" s="184"/>
      <c r="GK14" s="184"/>
      <c r="GL14" s="184"/>
      <c r="GM14" s="184"/>
      <c r="GN14" s="184"/>
      <c r="GO14" s="184"/>
      <c r="GP14" s="184"/>
      <c r="GQ14" s="184"/>
      <c r="GR14" s="184"/>
      <c r="GS14" s="184"/>
      <c r="GT14" s="184"/>
      <c r="GU14" s="184"/>
      <c r="GV14" s="184"/>
    </row>
    <row r="15" spans="1:248" ht="15" x14ac:dyDescent="0.2">
      <c r="A15" s="32" t="s">
        <v>276</v>
      </c>
      <c r="B15" s="39">
        <f>+BD!B2</f>
        <v>2021</v>
      </c>
      <c r="C15" s="39">
        <f>+BD!B3</f>
        <v>2022</v>
      </c>
      <c r="D15" s="39">
        <f>+BD!B4</f>
        <v>2023</v>
      </c>
      <c r="E15" s="39">
        <f>+BD!B5</f>
        <v>2024</v>
      </c>
      <c r="F15" s="39">
        <f>+BD!B6</f>
        <v>2025</v>
      </c>
      <c r="G15" s="39">
        <f>+BD!B7</f>
        <v>2026</v>
      </c>
      <c r="H15" s="39">
        <f>+BD!B8</f>
        <v>2027</v>
      </c>
      <c r="I15" s="39">
        <f>+BD!B9</f>
        <v>2028</v>
      </c>
      <c r="J15" s="39">
        <f>+BD!B10</f>
        <v>2029</v>
      </c>
      <c r="K15" s="39" t="s">
        <v>1</v>
      </c>
      <c r="L15" s="39" t="s">
        <v>0</v>
      </c>
      <c r="Y15" s="182" t="s">
        <v>494</v>
      </c>
      <c r="EO15" s="184"/>
      <c r="EP15" s="184"/>
      <c r="EQ15" s="184"/>
      <c r="ER15" s="184"/>
      <c r="ES15" s="184"/>
      <c r="ET15" s="184"/>
      <c r="EU15" s="184"/>
      <c r="EV15" s="184"/>
      <c r="EW15" s="184"/>
      <c r="EX15" s="184"/>
      <c r="EY15" s="184"/>
      <c r="EZ15" s="184"/>
      <c r="FA15" s="184"/>
      <c r="FB15" s="184"/>
      <c r="FC15" s="184"/>
      <c r="FD15" s="184"/>
      <c r="FE15" s="184"/>
      <c r="FF15" s="184"/>
      <c r="FG15" s="184"/>
      <c r="FH15" s="184"/>
      <c r="FI15" s="184"/>
      <c r="FJ15" s="184"/>
      <c r="FK15" s="184"/>
      <c r="FL15" s="184"/>
      <c r="FM15" s="184"/>
      <c r="FN15" s="184"/>
      <c r="FO15" s="184"/>
      <c r="FP15" s="184"/>
      <c r="FQ15" s="184"/>
      <c r="FR15" s="184"/>
      <c r="FS15" s="184"/>
      <c r="FT15" s="184"/>
      <c r="FU15" s="184"/>
      <c r="FV15" s="184"/>
      <c r="FW15" s="184"/>
      <c r="FX15" s="184"/>
      <c r="FY15" s="184"/>
      <c r="FZ15" s="184"/>
      <c r="GA15" s="184"/>
      <c r="GB15" s="184"/>
      <c r="GC15" s="184"/>
      <c r="GD15" s="184"/>
      <c r="GE15" s="184"/>
      <c r="GF15" s="184"/>
      <c r="GG15" s="184"/>
      <c r="GH15" s="184"/>
      <c r="GI15" s="184"/>
      <c r="GJ15" s="184"/>
      <c r="GK15" s="184"/>
      <c r="GL15" s="184"/>
      <c r="GM15" s="184"/>
      <c r="GN15" s="184"/>
      <c r="GO15" s="184"/>
      <c r="GP15" s="184"/>
      <c r="GQ15" s="184"/>
      <c r="GR15" s="184"/>
      <c r="GS15" s="184"/>
      <c r="GT15" s="184"/>
      <c r="GU15" s="184"/>
      <c r="GV15" s="184"/>
    </row>
    <row r="16" spans="1:248" ht="15" x14ac:dyDescent="0.2">
      <c r="A16" s="33" t="str">
        <f t="shared" ref="A16:A21" si="30">+A6</f>
        <v>1. Personal</v>
      </c>
      <c r="B16" s="34">
        <f t="shared" ref="B16:B21" ca="1" si="31">IFERROR(INDIRECT(Y16),0)+IFERROR(INDIRECT(Z16),0)+IFERROR(INDIRECT(AA16),0)+IFERROR(INDIRECT(AB16),0)+IFERROR(INDIRECT(AC16),0)+IFERROR(INDIRECT(AD16),0)+IFERROR(INDIRECT(AE16),0)+IFERROR(INDIRECT(AF16),0)+IFERROR(INDIRECT(AG16),0)+IFERROR(INDIRECT(AH16),0)+IFERROR(INDIRECT(AI16),0)+IFERROR(INDIRECT(AJ16),0)+IFERROR(INDIRECT(AK16),0)+IFERROR(INDIRECT(AL16),0)+IFERROR(INDIRECT(AM16),0)+IFERROR(INDIRECT(AN16),0)+IFERROR(INDIRECT(AO16),0)+IFERROR(INDIRECT(AP16),0)+IFERROR(INDIRECT(AQ16),0)+IFERROR(INDIRECT(AR16),0)</f>
        <v>0</v>
      </c>
      <c r="C16" s="34">
        <f t="shared" ref="C16:C21" ca="1" si="32">IFERROR(INDIRECT(AS16),0)+IFERROR(INDIRECT(AT16),0)+IFERROR(INDIRECT(AU16),0)+IFERROR(INDIRECT(AV16),0)+IFERROR(INDIRECT(AW16),0)+IFERROR(INDIRECT(AX16),0)+IFERROR(INDIRECT(AY16),0)+IFERROR(INDIRECT(AZ16),0)+IFERROR(INDIRECT(BA16),0)+IFERROR(INDIRECT(BB16),0)+IFERROR(INDIRECT(BC16),0)+IFERROR(INDIRECT(BD16),0)+IFERROR(INDIRECT(BE16),0)+IFERROR(INDIRECT(BF16),0)+IFERROR(INDIRECT(BG16),0)+IFERROR(INDIRECT(BH16),0)+IFERROR(INDIRECT(BI16),0)+IFERROR(INDIRECT(BJ16),0)+IFERROR(INDIRECT(BK16),0)+IFERROR(INDIRECT(BL16),0)</f>
        <v>0</v>
      </c>
      <c r="D16" s="34">
        <f t="shared" ref="D16:D21" ca="1" si="33">IFERROR(INDIRECT(BM16),0)+IFERROR(INDIRECT(BN16),0)+IFERROR(INDIRECT(BO16),0)+IFERROR(INDIRECT(BP16),0)+IFERROR(INDIRECT(BQ16),0)+IFERROR(INDIRECT(BR16),0)+IFERROR(INDIRECT(BS16),0)+IFERROR(INDIRECT(BT16),0)+IFERROR(INDIRECT(BU16),0)+IFERROR(INDIRECT(BV16),0)+IFERROR(INDIRECT(BW16),0)+IFERROR(INDIRECT(BX16),0)+IFERROR(INDIRECT(BY16),0)+IFERROR(INDIRECT(BZ16),0)+IFERROR(INDIRECT(CA16),0)+IFERROR(INDIRECT(CB16),0)+IFERROR(INDIRECT(CC16),0)+IFERROR(INDIRECT(CD16),0)+IFERROR(INDIRECT(CE16),0)+IFERROR(INDIRECT(CF16),0)</f>
        <v>0</v>
      </c>
      <c r="E16" s="34">
        <f t="shared" ref="E16:E21" ca="1" si="34">IFERROR(INDIRECT(CG16),0)+IFERROR(INDIRECT(CH16),0)+IFERROR(INDIRECT(CI16),0)+IFERROR(INDIRECT(CJ16),0)+IFERROR(INDIRECT(CK16),0)+IFERROR(INDIRECT(CL16),0)+IFERROR(INDIRECT(CM16),0)+IFERROR(INDIRECT(CN16),0)+IFERROR(INDIRECT(CO16),0)+IFERROR(INDIRECT(CP16),0)+IFERROR(INDIRECT(CQ16),0)+IFERROR(INDIRECT(CR16),0)+IFERROR(INDIRECT(CS16),0)+IFERROR(INDIRECT(CT16),0)+IFERROR(INDIRECT(CU16),0)+IFERROR(INDIRECT(CV16),0)+IFERROR(INDIRECT(CW16),0)+IFERROR(INDIRECT(CX16),0)+IFERROR(INDIRECT(CY16),0)+IFERROR(INDIRECT(CZ16),0)</f>
        <v>0</v>
      </c>
      <c r="F16" s="34">
        <f t="shared" ref="F16:F21" ca="1" si="35">IFERROR(INDIRECT(DA16),0)+IFERROR(INDIRECT(DB16),0)+IFERROR(INDIRECT(DC16),0)+IFERROR(INDIRECT(DD16),0)+IFERROR(INDIRECT(DE16),0)+IFERROR(INDIRECT(DF16),0)+IFERROR(INDIRECT(DG16),0)+IFERROR(INDIRECT(DH16),0)+IFERROR(INDIRECT(DI16),0)+IFERROR(INDIRECT(DJ16),0)+IFERROR(INDIRECT(DK16),0)+IFERROR(INDIRECT(DL16),0)+IFERROR(INDIRECT(DM16),0)+IFERROR(INDIRECT(DN16),0)+IFERROR(INDIRECT(DO16),0)+IFERROR(INDIRECT(DP16),0)+IFERROR(INDIRECT(DQ16),0)+IFERROR(INDIRECT(DR16),0)+IFERROR(INDIRECT(DS16),0)+IFERROR(INDIRECT(DT16),0)</f>
        <v>0</v>
      </c>
      <c r="G16" s="34">
        <f t="shared" ref="G16:G21" ca="1" si="36">IFERROR(INDIRECT(DU16),0)+IFERROR(INDIRECT(DV16),0)+IFERROR(INDIRECT(DW16),0)+IFERROR(INDIRECT(DX16),0)+IFERROR(INDIRECT(DY16),0)+IFERROR(INDIRECT(DZ16),0)+IFERROR(INDIRECT(EA16),0)+IFERROR(INDIRECT(EB16),0)+IFERROR(INDIRECT(EC16),0)+IFERROR(INDIRECT(ED16),0)+IFERROR(INDIRECT(EE16),0)+IFERROR(INDIRECT(EF16),0)+IFERROR(INDIRECT(EG16),0)+IFERROR(INDIRECT(EH16),0)+IFERROR(INDIRECT(EI16),0)+IFERROR(INDIRECT(EJ16),0)+IFERROR(INDIRECT(EK16),0)+IFERROR(INDIRECT(EL16),0)+IFERROR(INDIRECT(EM16),0)+IFERROR(INDIRECT(EN16),0)</f>
        <v>0</v>
      </c>
      <c r="H16" s="34">
        <f ca="1">IFERROR(INDIRECT(EO16),0)+IFERROR(INDIRECT(EP16),0)+IFERROR(INDIRECT(EQ16),0)+IFERROR(INDIRECT(ER16),0)+IFERROR(INDIRECT(ES16),0)+IFERROR(INDIRECT(ET16),0)+IFERROR(INDIRECT(EU16),0)+IFERROR(INDIRECT(EV16),0)+IFERROR(INDIRECT(EW16),0)+IFERROR(INDIRECT(EX16),0)+IFERROR(INDIRECT(EY16),0)+IFERROR(INDIRECT(EZ16),0)+IFERROR(INDIRECT(FA16),0)+IFERROR(INDIRECT(FB16),0)+IFERROR(INDIRECT(FC16),0)+IFERROR(INDIRECT(FD16),0)+IFERROR(INDIRECT(FE16),0)+IFERROR(INDIRECT(FF16),0)+IFERROR(INDIRECT(FG16),0)+IFERROR(INDIRECT(FH16),0)</f>
        <v>0</v>
      </c>
      <c r="I16" s="34">
        <f ca="1">IFERROR(INDIRECT(FI16),0)+IFERROR(INDIRECT(FJ16),0)+IFERROR(INDIRECT(FK16),0)+IFERROR(INDIRECT(FL16),0)+IFERROR(INDIRECT(FM16),0)+IFERROR(INDIRECT(FN16),0)+IFERROR(INDIRECT(FO16),0)+IFERROR(INDIRECT(FP16),0)+IFERROR(INDIRECT(FQ16),0)+IFERROR(INDIRECT(FR16),0)+IFERROR(INDIRECT(FS16),0)+IFERROR(INDIRECT(FT16),0)+IFERROR(INDIRECT(FU16),0)+IFERROR(INDIRECT(FV16),0)+IFERROR(INDIRECT(FW16),0)+IFERROR(INDIRECT(FX16),0)+IFERROR(INDIRECT(FY16),0)+IFERROR(INDIRECT(FZ16),0)+IFERROR(INDIRECT(GA16),0)+IFERROR(INDIRECT(GB16),0)</f>
        <v>0</v>
      </c>
      <c r="J16" s="34">
        <f ca="1">IFERROR(INDIRECT(GC16),0)+IFERROR(INDIRECT(GD16),0)+IFERROR(INDIRECT(GE16),0)+IFERROR(INDIRECT(GF16),0)+IFERROR(INDIRECT(GG16),0)+IFERROR(INDIRECT(GH16),0)+IFERROR(INDIRECT(GI16),0)+IFERROR(INDIRECT(GJ16),0)+IFERROR(INDIRECT(GK16),0)+IFERROR(INDIRECT(GL16),0)+IFERROR(INDIRECT(GM16),0)+IFERROR(INDIRECT(GN16),0)+IFERROR(INDIRECT(GO16),0)+IFERROR(INDIRECT(GP16),0)+IFERROR(INDIRECT(GQ16),0)+IFERROR(INDIRECT(GR16),0)+IFERROR(INDIRECT(GS16),0)+IFERROR(INDIRECT(GT16),0)+IFERROR(INDIRECT(GU16),0)+IFERROR(INDIRECT(GV16),0)</f>
        <v>0</v>
      </c>
      <c r="K16" s="40">
        <f ca="1">ROUND(SUM(B16:J16),2)</f>
        <v>0</v>
      </c>
      <c r="L16" s="41">
        <f ca="1">ROUND(IF(K16=0,0,K16/$K$22),4)</f>
        <v>0</v>
      </c>
      <c r="X16" s="116">
        <v>19</v>
      </c>
      <c r="Y16" s="157" t="str">
        <f>"B"&amp;Y4&amp;"_resumen!"&amp;Y3&amp;$X$16</f>
        <v>BP_resumen!B19</v>
      </c>
      <c r="Z16" s="157" t="str">
        <f t="shared" ref="Z16:CK16" si="37">"B"&amp;Z4&amp;"_resumen!"&amp;Z3&amp;$X$16</f>
        <v>B2_resumen!B19</v>
      </c>
      <c r="AA16" s="157" t="str">
        <f t="shared" si="37"/>
        <v>B3_resumen!B19</v>
      </c>
      <c r="AB16" s="157" t="str">
        <f t="shared" si="37"/>
        <v>B4_resumen!B19</v>
      </c>
      <c r="AC16" s="157" t="str">
        <f t="shared" si="37"/>
        <v>B5_resumen!B19</v>
      </c>
      <c r="AD16" s="157" t="str">
        <f t="shared" si="37"/>
        <v>B6_resumen!B19</v>
      </c>
      <c r="AE16" s="157" t="str">
        <f t="shared" si="37"/>
        <v>B7_resumen!B19</v>
      </c>
      <c r="AF16" s="157" t="str">
        <f t="shared" si="37"/>
        <v>B8_resumen!B19</v>
      </c>
      <c r="AG16" s="157" t="str">
        <f t="shared" si="37"/>
        <v>B9_resumen!B19</v>
      </c>
      <c r="AH16" s="157" t="str">
        <f t="shared" si="37"/>
        <v>B10_resumen!B19</v>
      </c>
      <c r="AI16" s="157" t="str">
        <f t="shared" si="37"/>
        <v>B11_resumen!B19</v>
      </c>
      <c r="AJ16" s="157" t="str">
        <f t="shared" si="37"/>
        <v>B12_resumen!B19</v>
      </c>
      <c r="AK16" s="157" t="str">
        <f t="shared" si="37"/>
        <v>B13_resumen!B19</v>
      </c>
      <c r="AL16" s="157" t="str">
        <f t="shared" si="37"/>
        <v>B14_resumen!B19</v>
      </c>
      <c r="AM16" s="157" t="str">
        <f t="shared" si="37"/>
        <v>B15_resumen!B19</v>
      </c>
      <c r="AN16" s="157" t="str">
        <f t="shared" si="37"/>
        <v>B16_resumen!B19</v>
      </c>
      <c r="AO16" s="157" t="str">
        <f t="shared" si="37"/>
        <v>B17_resumen!B19</v>
      </c>
      <c r="AP16" s="157" t="str">
        <f t="shared" si="37"/>
        <v>B18_resumen!B19</v>
      </c>
      <c r="AQ16" s="157" t="str">
        <f t="shared" si="37"/>
        <v>B19_resumen!B19</v>
      </c>
      <c r="AR16" s="157" t="str">
        <f t="shared" si="37"/>
        <v>B20_resumen!B19</v>
      </c>
      <c r="AS16" s="157" t="str">
        <f t="shared" si="37"/>
        <v>BP_resumen!C19</v>
      </c>
      <c r="AT16" s="157" t="str">
        <f t="shared" si="37"/>
        <v>B2_resumen!C19</v>
      </c>
      <c r="AU16" s="157" t="str">
        <f t="shared" si="37"/>
        <v>B3_resumen!C19</v>
      </c>
      <c r="AV16" s="157" t="str">
        <f t="shared" si="37"/>
        <v>B4_resumen!C19</v>
      </c>
      <c r="AW16" s="157" t="str">
        <f t="shared" si="37"/>
        <v>B5_resumen!C19</v>
      </c>
      <c r="AX16" s="157" t="str">
        <f t="shared" si="37"/>
        <v>B6_resumen!C19</v>
      </c>
      <c r="AY16" s="157" t="str">
        <f t="shared" si="37"/>
        <v>B7_resumen!C19</v>
      </c>
      <c r="AZ16" s="157" t="str">
        <f t="shared" si="37"/>
        <v>B8_resumen!C19</v>
      </c>
      <c r="BA16" s="157" t="str">
        <f t="shared" si="37"/>
        <v>B9_resumen!C19</v>
      </c>
      <c r="BB16" s="157" t="str">
        <f t="shared" si="37"/>
        <v>B10_resumen!C19</v>
      </c>
      <c r="BC16" s="157" t="str">
        <f t="shared" si="37"/>
        <v>B11_resumen!C19</v>
      </c>
      <c r="BD16" s="157" t="str">
        <f t="shared" si="37"/>
        <v>B12_resumen!C19</v>
      </c>
      <c r="BE16" s="157" t="str">
        <f t="shared" si="37"/>
        <v>B13_resumen!C19</v>
      </c>
      <c r="BF16" s="157" t="str">
        <f t="shared" si="37"/>
        <v>B14_resumen!C19</v>
      </c>
      <c r="BG16" s="157" t="str">
        <f t="shared" si="37"/>
        <v>B15_resumen!C19</v>
      </c>
      <c r="BH16" s="157" t="str">
        <f t="shared" si="37"/>
        <v>B16_resumen!C19</v>
      </c>
      <c r="BI16" s="157" t="str">
        <f t="shared" si="37"/>
        <v>B17_resumen!C19</v>
      </c>
      <c r="BJ16" s="157" t="str">
        <f t="shared" si="37"/>
        <v>B18_resumen!C19</v>
      </c>
      <c r="BK16" s="157" t="str">
        <f t="shared" si="37"/>
        <v>B19_resumen!C19</v>
      </c>
      <c r="BL16" s="157" t="str">
        <f t="shared" si="37"/>
        <v>B20_resumen!C19</v>
      </c>
      <c r="BM16" s="157" t="str">
        <f t="shared" si="37"/>
        <v>BP_resumen!D19</v>
      </c>
      <c r="BN16" s="157" t="str">
        <f t="shared" si="37"/>
        <v>B2_resumen!D19</v>
      </c>
      <c r="BO16" s="157" t="str">
        <f t="shared" si="37"/>
        <v>B3_resumen!D19</v>
      </c>
      <c r="BP16" s="157" t="str">
        <f t="shared" si="37"/>
        <v>B4_resumen!D19</v>
      </c>
      <c r="BQ16" s="157" t="str">
        <f t="shared" si="37"/>
        <v>B5_resumen!D19</v>
      </c>
      <c r="BR16" s="157" t="str">
        <f t="shared" si="37"/>
        <v>B6_resumen!D19</v>
      </c>
      <c r="BS16" s="157" t="str">
        <f t="shared" si="37"/>
        <v>B7_resumen!D19</v>
      </c>
      <c r="BT16" s="157" t="str">
        <f t="shared" si="37"/>
        <v>B8_resumen!D19</v>
      </c>
      <c r="BU16" s="157" t="str">
        <f t="shared" si="37"/>
        <v>B9_resumen!D19</v>
      </c>
      <c r="BV16" s="157" t="str">
        <f t="shared" si="37"/>
        <v>B10_resumen!D19</v>
      </c>
      <c r="BW16" s="157" t="str">
        <f t="shared" si="37"/>
        <v>B11_resumen!D19</v>
      </c>
      <c r="BX16" s="157" t="str">
        <f t="shared" si="37"/>
        <v>B12_resumen!D19</v>
      </c>
      <c r="BY16" s="157" t="str">
        <f t="shared" si="37"/>
        <v>B13_resumen!D19</v>
      </c>
      <c r="BZ16" s="157" t="str">
        <f t="shared" si="37"/>
        <v>B14_resumen!D19</v>
      </c>
      <c r="CA16" s="157" t="str">
        <f t="shared" si="37"/>
        <v>B15_resumen!D19</v>
      </c>
      <c r="CB16" s="157" t="str">
        <f t="shared" si="37"/>
        <v>B16_resumen!D19</v>
      </c>
      <c r="CC16" s="157" t="str">
        <f t="shared" si="37"/>
        <v>B17_resumen!D19</v>
      </c>
      <c r="CD16" s="157" t="str">
        <f t="shared" si="37"/>
        <v>B18_resumen!D19</v>
      </c>
      <c r="CE16" s="157" t="str">
        <f t="shared" si="37"/>
        <v>B19_resumen!D19</v>
      </c>
      <c r="CF16" s="157" t="str">
        <f t="shared" si="37"/>
        <v>B20_resumen!D19</v>
      </c>
      <c r="CG16" s="157" t="str">
        <f t="shared" si="37"/>
        <v>BP_resumen!E19</v>
      </c>
      <c r="CH16" s="157" t="str">
        <f t="shared" si="37"/>
        <v>B2_resumen!E19</v>
      </c>
      <c r="CI16" s="157" t="str">
        <f t="shared" si="37"/>
        <v>B3_resumen!E19</v>
      </c>
      <c r="CJ16" s="157" t="str">
        <f t="shared" si="37"/>
        <v>B4_resumen!E19</v>
      </c>
      <c r="CK16" s="157" t="str">
        <f t="shared" si="37"/>
        <v>B5_resumen!E19</v>
      </c>
      <c r="CL16" s="157" t="str">
        <f t="shared" ref="CL16:EW16" si="38">"B"&amp;CL4&amp;"_resumen!"&amp;CL3&amp;$X$16</f>
        <v>B6_resumen!E19</v>
      </c>
      <c r="CM16" s="157" t="str">
        <f t="shared" si="38"/>
        <v>B7_resumen!E19</v>
      </c>
      <c r="CN16" s="157" t="str">
        <f t="shared" si="38"/>
        <v>B8_resumen!E19</v>
      </c>
      <c r="CO16" s="157" t="str">
        <f t="shared" si="38"/>
        <v>B9_resumen!E19</v>
      </c>
      <c r="CP16" s="157" t="str">
        <f t="shared" si="38"/>
        <v>B10_resumen!E19</v>
      </c>
      <c r="CQ16" s="157" t="str">
        <f t="shared" si="38"/>
        <v>B11_resumen!E19</v>
      </c>
      <c r="CR16" s="157" t="str">
        <f t="shared" si="38"/>
        <v>B12_resumen!E19</v>
      </c>
      <c r="CS16" s="157" t="str">
        <f t="shared" si="38"/>
        <v>B13_resumen!E19</v>
      </c>
      <c r="CT16" s="157" t="str">
        <f t="shared" si="38"/>
        <v>B14_resumen!E19</v>
      </c>
      <c r="CU16" s="157" t="str">
        <f t="shared" si="38"/>
        <v>B15_resumen!E19</v>
      </c>
      <c r="CV16" s="157" t="str">
        <f t="shared" si="38"/>
        <v>B16_resumen!E19</v>
      </c>
      <c r="CW16" s="157" t="str">
        <f t="shared" si="38"/>
        <v>B17_resumen!E19</v>
      </c>
      <c r="CX16" s="157" t="str">
        <f t="shared" si="38"/>
        <v>B18_resumen!E19</v>
      </c>
      <c r="CY16" s="157" t="str">
        <f t="shared" si="38"/>
        <v>B19_resumen!E19</v>
      </c>
      <c r="CZ16" s="157" t="str">
        <f t="shared" si="38"/>
        <v>B20_resumen!E19</v>
      </c>
      <c r="DA16" s="157" t="str">
        <f t="shared" si="38"/>
        <v>BP_resumen!F19</v>
      </c>
      <c r="DB16" s="157" t="str">
        <f t="shared" si="38"/>
        <v>B2_resumen!F19</v>
      </c>
      <c r="DC16" s="157" t="str">
        <f t="shared" si="38"/>
        <v>B3_resumen!F19</v>
      </c>
      <c r="DD16" s="157" t="str">
        <f t="shared" si="38"/>
        <v>B4_resumen!F19</v>
      </c>
      <c r="DE16" s="157" t="str">
        <f t="shared" si="38"/>
        <v>B5_resumen!F19</v>
      </c>
      <c r="DF16" s="157" t="str">
        <f t="shared" si="38"/>
        <v>B6_resumen!F19</v>
      </c>
      <c r="DG16" s="157" t="str">
        <f t="shared" si="38"/>
        <v>B7_resumen!F19</v>
      </c>
      <c r="DH16" s="157" t="str">
        <f t="shared" si="38"/>
        <v>B8_resumen!F19</v>
      </c>
      <c r="DI16" s="157" t="str">
        <f t="shared" si="38"/>
        <v>B9_resumen!F19</v>
      </c>
      <c r="DJ16" s="157" t="str">
        <f t="shared" si="38"/>
        <v>B10_resumen!F19</v>
      </c>
      <c r="DK16" s="157" t="str">
        <f t="shared" si="38"/>
        <v>B11_resumen!F19</v>
      </c>
      <c r="DL16" s="157" t="str">
        <f t="shared" si="38"/>
        <v>B12_resumen!F19</v>
      </c>
      <c r="DM16" s="157" t="str">
        <f t="shared" si="38"/>
        <v>B13_resumen!F19</v>
      </c>
      <c r="DN16" s="157" t="str">
        <f t="shared" si="38"/>
        <v>B14_resumen!F19</v>
      </c>
      <c r="DO16" s="157" t="str">
        <f t="shared" si="38"/>
        <v>B15_resumen!F19</v>
      </c>
      <c r="DP16" s="157" t="str">
        <f t="shared" si="38"/>
        <v>B16_resumen!F19</v>
      </c>
      <c r="DQ16" s="157" t="str">
        <f t="shared" si="38"/>
        <v>B17_resumen!F19</v>
      </c>
      <c r="DR16" s="157" t="str">
        <f t="shared" si="38"/>
        <v>B18_resumen!F19</v>
      </c>
      <c r="DS16" s="157" t="str">
        <f t="shared" si="38"/>
        <v>B19_resumen!F19</v>
      </c>
      <c r="DT16" s="157" t="str">
        <f t="shared" si="38"/>
        <v>B20_resumen!F19</v>
      </c>
      <c r="DU16" s="157" t="str">
        <f t="shared" si="38"/>
        <v>BP_resumen!G19</v>
      </c>
      <c r="DV16" s="157" t="str">
        <f t="shared" si="38"/>
        <v>B2_resumen!G19</v>
      </c>
      <c r="DW16" s="157" t="str">
        <f t="shared" si="38"/>
        <v>B3_resumen!G19</v>
      </c>
      <c r="DX16" s="157" t="str">
        <f t="shared" si="38"/>
        <v>B4_resumen!G19</v>
      </c>
      <c r="DY16" s="157" t="str">
        <f t="shared" si="38"/>
        <v>B5_resumen!G19</v>
      </c>
      <c r="DZ16" s="157" t="str">
        <f t="shared" si="38"/>
        <v>B6_resumen!G19</v>
      </c>
      <c r="EA16" s="157" t="str">
        <f t="shared" si="38"/>
        <v>B7_resumen!G19</v>
      </c>
      <c r="EB16" s="157" t="str">
        <f t="shared" si="38"/>
        <v>B8_resumen!G19</v>
      </c>
      <c r="EC16" s="157" t="str">
        <f t="shared" si="38"/>
        <v>B9_resumen!G19</v>
      </c>
      <c r="ED16" s="157" t="str">
        <f t="shared" si="38"/>
        <v>B10_resumen!G19</v>
      </c>
      <c r="EE16" s="157" t="str">
        <f t="shared" si="38"/>
        <v>B11_resumen!G19</v>
      </c>
      <c r="EF16" s="157" t="str">
        <f t="shared" si="38"/>
        <v>B12_resumen!G19</v>
      </c>
      <c r="EG16" s="157" t="str">
        <f t="shared" si="38"/>
        <v>B13_resumen!G19</v>
      </c>
      <c r="EH16" s="157" t="str">
        <f t="shared" si="38"/>
        <v>B14_resumen!G19</v>
      </c>
      <c r="EI16" s="157" t="str">
        <f t="shared" si="38"/>
        <v>B15_resumen!G19</v>
      </c>
      <c r="EJ16" s="157" t="str">
        <f t="shared" si="38"/>
        <v>B16_resumen!G19</v>
      </c>
      <c r="EK16" s="157" t="str">
        <f t="shared" si="38"/>
        <v>B17_resumen!G19</v>
      </c>
      <c r="EL16" s="157" t="str">
        <f t="shared" si="38"/>
        <v>B18_resumen!G19</v>
      </c>
      <c r="EM16" s="157" t="str">
        <f t="shared" si="38"/>
        <v>B19_resumen!G19</v>
      </c>
      <c r="EN16" s="157" t="str">
        <f t="shared" si="38"/>
        <v>B20_resumen!G19</v>
      </c>
      <c r="EO16" s="185" t="str">
        <f t="shared" si="38"/>
        <v>BP_resumen!H19</v>
      </c>
      <c r="EP16" s="185" t="str">
        <f t="shared" si="38"/>
        <v>B2_resumen!H19</v>
      </c>
      <c r="EQ16" s="185" t="str">
        <f t="shared" si="38"/>
        <v>B3_resumen!H19</v>
      </c>
      <c r="ER16" s="185" t="str">
        <f t="shared" si="38"/>
        <v>B4_resumen!H19</v>
      </c>
      <c r="ES16" s="185" t="str">
        <f t="shared" si="38"/>
        <v>B5_resumen!H19</v>
      </c>
      <c r="ET16" s="185" t="str">
        <f t="shared" si="38"/>
        <v>B6_resumen!H19</v>
      </c>
      <c r="EU16" s="185" t="str">
        <f t="shared" si="38"/>
        <v>B7_resumen!H19</v>
      </c>
      <c r="EV16" s="185" t="str">
        <f t="shared" si="38"/>
        <v>B8_resumen!H19</v>
      </c>
      <c r="EW16" s="185" t="str">
        <f t="shared" si="38"/>
        <v>B9_resumen!H19</v>
      </c>
      <c r="EX16" s="185" t="str">
        <f t="shared" ref="EX16:GV16" si="39">"B"&amp;EX4&amp;"_resumen!"&amp;EX3&amp;$X$16</f>
        <v>B10_resumen!H19</v>
      </c>
      <c r="EY16" s="185" t="str">
        <f t="shared" si="39"/>
        <v>B11_resumen!H19</v>
      </c>
      <c r="EZ16" s="185" t="str">
        <f t="shared" si="39"/>
        <v>B12_resumen!H19</v>
      </c>
      <c r="FA16" s="185" t="str">
        <f t="shared" si="39"/>
        <v>B13_resumen!H19</v>
      </c>
      <c r="FB16" s="185" t="str">
        <f t="shared" si="39"/>
        <v>B14_resumen!H19</v>
      </c>
      <c r="FC16" s="185" t="str">
        <f t="shared" si="39"/>
        <v>B15_resumen!H19</v>
      </c>
      <c r="FD16" s="185" t="str">
        <f t="shared" si="39"/>
        <v>B16_resumen!H19</v>
      </c>
      <c r="FE16" s="185" t="str">
        <f t="shared" si="39"/>
        <v>B17_resumen!H19</v>
      </c>
      <c r="FF16" s="185" t="str">
        <f t="shared" si="39"/>
        <v>B18_resumen!H19</v>
      </c>
      <c r="FG16" s="185" t="str">
        <f t="shared" si="39"/>
        <v>B19_resumen!H19</v>
      </c>
      <c r="FH16" s="185" t="str">
        <f t="shared" si="39"/>
        <v>B20_resumen!H19</v>
      </c>
      <c r="FI16" s="185" t="str">
        <f t="shared" si="39"/>
        <v>BP_resumen!I19</v>
      </c>
      <c r="FJ16" s="185" t="str">
        <f t="shared" si="39"/>
        <v>B2_resumen!I19</v>
      </c>
      <c r="FK16" s="185" t="str">
        <f t="shared" si="39"/>
        <v>B3_resumen!I19</v>
      </c>
      <c r="FL16" s="185" t="str">
        <f t="shared" si="39"/>
        <v>B4_resumen!I19</v>
      </c>
      <c r="FM16" s="185" t="str">
        <f t="shared" si="39"/>
        <v>B5_resumen!I19</v>
      </c>
      <c r="FN16" s="185" t="str">
        <f t="shared" si="39"/>
        <v>B6_resumen!I19</v>
      </c>
      <c r="FO16" s="185" t="str">
        <f t="shared" si="39"/>
        <v>B7_resumen!I19</v>
      </c>
      <c r="FP16" s="185" t="str">
        <f t="shared" si="39"/>
        <v>B8_resumen!I19</v>
      </c>
      <c r="FQ16" s="185" t="str">
        <f t="shared" si="39"/>
        <v>B9_resumen!I19</v>
      </c>
      <c r="FR16" s="185" t="str">
        <f t="shared" si="39"/>
        <v>B10_resumen!I19</v>
      </c>
      <c r="FS16" s="185" t="str">
        <f t="shared" si="39"/>
        <v>B11_resumen!I19</v>
      </c>
      <c r="FT16" s="185" t="str">
        <f t="shared" si="39"/>
        <v>B12_resumen!I19</v>
      </c>
      <c r="FU16" s="185" t="str">
        <f t="shared" si="39"/>
        <v>B13_resumen!I19</v>
      </c>
      <c r="FV16" s="185" t="str">
        <f t="shared" si="39"/>
        <v>B14_resumen!I19</v>
      </c>
      <c r="FW16" s="185" t="str">
        <f t="shared" si="39"/>
        <v>B15_resumen!I19</v>
      </c>
      <c r="FX16" s="185" t="str">
        <f t="shared" si="39"/>
        <v>B16_resumen!I19</v>
      </c>
      <c r="FY16" s="185" t="str">
        <f t="shared" si="39"/>
        <v>B17_resumen!I19</v>
      </c>
      <c r="FZ16" s="185" t="str">
        <f t="shared" si="39"/>
        <v>B18_resumen!I19</v>
      </c>
      <c r="GA16" s="185" t="str">
        <f t="shared" si="39"/>
        <v>B19_resumen!I19</v>
      </c>
      <c r="GB16" s="185" t="str">
        <f t="shared" si="39"/>
        <v>B20_resumen!I19</v>
      </c>
      <c r="GC16" s="185" t="str">
        <f t="shared" si="39"/>
        <v>BP_resumen!J19</v>
      </c>
      <c r="GD16" s="185" t="str">
        <f t="shared" si="39"/>
        <v>B2_resumen!J19</v>
      </c>
      <c r="GE16" s="185" t="str">
        <f t="shared" si="39"/>
        <v>B3_resumen!J19</v>
      </c>
      <c r="GF16" s="185" t="str">
        <f t="shared" si="39"/>
        <v>B4_resumen!J19</v>
      </c>
      <c r="GG16" s="185" t="str">
        <f t="shared" si="39"/>
        <v>B5_resumen!J19</v>
      </c>
      <c r="GH16" s="185" t="str">
        <f t="shared" si="39"/>
        <v>B6_resumen!J19</v>
      </c>
      <c r="GI16" s="185" t="str">
        <f t="shared" si="39"/>
        <v>B7_resumen!J19</v>
      </c>
      <c r="GJ16" s="185" t="str">
        <f t="shared" si="39"/>
        <v>B8_resumen!J19</v>
      </c>
      <c r="GK16" s="185" t="str">
        <f t="shared" si="39"/>
        <v>B9_resumen!J19</v>
      </c>
      <c r="GL16" s="185" t="str">
        <f t="shared" si="39"/>
        <v>B10_resumen!J19</v>
      </c>
      <c r="GM16" s="185" t="str">
        <f t="shared" si="39"/>
        <v>B11_resumen!J19</v>
      </c>
      <c r="GN16" s="185" t="str">
        <f t="shared" si="39"/>
        <v>B12_resumen!J19</v>
      </c>
      <c r="GO16" s="185" t="str">
        <f t="shared" si="39"/>
        <v>B13_resumen!J19</v>
      </c>
      <c r="GP16" s="185" t="str">
        <f t="shared" si="39"/>
        <v>B14_resumen!J19</v>
      </c>
      <c r="GQ16" s="185" t="str">
        <f t="shared" si="39"/>
        <v>B15_resumen!J19</v>
      </c>
      <c r="GR16" s="185" t="str">
        <f t="shared" si="39"/>
        <v>B16_resumen!J19</v>
      </c>
      <c r="GS16" s="185" t="str">
        <f t="shared" si="39"/>
        <v>B17_resumen!J19</v>
      </c>
      <c r="GT16" s="185" t="str">
        <f t="shared" si="39"/>
        <v>B18_resumen!J19</v>
      </c>
      <c r="GU16" s="185" t="str">
        <f t="shared" si="39"/>
        <v>B19_resumen!J19</v>
      </c>
      <c r="GV16" s="185" t="str">
        <f t="shared" si="39"/>
        <v>B20_resumen!J19</v>
      </c>
      <c r="GW16" s="185" t="str">
        <f t="shared" ref="GW16:HP16" si="40">"B"&amp;GW4&amp;"_resumen!"&amp;GW3&amp;$X$16</f>
        <v>BP_resumen!K19</v>
      </c>
      <c r="GX16" s="185" t="str">
        <f t="shared" si="40"/>
        <v>B2_resumen!K19</v>
      </c>
      <c r="GY16" s="185" t="str">
        <f t="shared" si="40"/>
        <v>B3_resumen!K19</v>
      </c>
      <c r="GZ16" s="185" t="str">
        <f t="shared" si="40"/>
        <v>B4_resumen!K19</v>
      </c>
      <c r="HA16" s="185" t="str">
        <f t="shared" si="40"/>
        <v>B5_resumen!K19</v>
      </c>
      <c r="HB16" s="185" t="str">
        <f t="shared" si="40"/>
        <v>B6_resumen!K19</v>
      </c>
      <c r="HC16" s="185" t="str">
        <f t="shared" si="40"/>
        <v>B7_resumen!K19</v>
      </c>
      <c r="HD16" s="185" t="str">
        <f t="shared" si="40"/>
        <v>B8_resumen!K19</v>
      </c>
      <c r="HE16" s="185" t="str">
        <f t="shared" si="40"/>
        <v>B9_resumen!K19</v>
      </c>
      <c r="HF16" s="185" t="str">
        <f t="shared" si="40"/>
        <v>B10_resumen!K19</v>
      </c>
      <c r="HG16" s="185" t="str">
        <f t="shared" si="40"/>
        <v>B11_resumen!K19</v>
      </c>
      <c r="HH16" s="185" t="str">
        <f t="shared" si="40"/>
        <v>B12_resumen!K19</v>
      </c>
      <c r="HI16" s="185" t="str">
        <f t="shared" si="40"/>
        <v>B13_resumen!K19</v>
      </c>
      <c r="HJ16" s="185" t="str">
        <f t="shared" si="40"/>
        <v>B14_resumen!K19</v>
      </c>
      <c r="HK16" s="185" t="str">
        <f t="shared" si="40"/>
        <v>B15_resumen!K19</v>
      </c>
      <c r="HL16" s="185" t="str">
        <f t="shared" si="40"/>
        <v>B16_resumen!K19</v>
      </c>
      <c r="HM16" s="185" t="str">
        <f t="shared" si="40"/>
        <v>B17_resumen!K19</v>
      </c>
      <c r="HN16" s="185" t="str">
        <f t="shared" si="40"/>
        <v>B18_resumen!K19</v>
      </c>
      <c r="HO16" s="185" t="str">
        <f t="shared" si="40"/>
        <v>B19_resumen!K19</v>
      </c>
      <c r="HP16" s="185" t="str">
        <f t="shared" si="40"/>
        <v>B20_resumen!K19</v>
      </c>
    </row>
    <row r="17" spans="1:224" ht="15" x14ac:dyDescent="0.2">
      <c r="A17" s="33" t="str">
        <f t="shared" si="30"/>
        <v>2. Oficina y administrativos</v>
      </c>
      <c r="B17" s="112">
        <f t="shared" ca="1" si="31"/>
        <v>0</v>
      </c>
      <c r="C17" s="112">
        <f t="shared" ca="1" si="32"/>
        <v>0</v>
      </c>
      <c r="D17" s="112">
        <f t="shared" ca="1" si="33"/>
        <v>0</v>
      </c>
      <c r="E17" s="112">
        <f t="shared" ca="1" si="34"/>
        <v>0</v>
      </c>
      <c r="F17" s="112">
        <f t="shared" ca="1" si="35"/>
        <v>0</v>
      </c>
      <c r="G17" s="112">
        <f t="shared" ca="1" si="36"/>
        <v>0</v>
      </c>
      <c r="H17" s="112">
        <f t="shared" ref="H17:H18" ca="1" si="41">IFERROR(INDIRECT(EO17),0)+IFERROR(INDIRECT(EP17),0)+IFERROR(INDIRECT(EQ17),0)+IFERROR(INDIRECT(ER17),0)+IFERROR(INDIRECT(ES17),0)+IFERROR(INDIRECT(ET17),0)+IFERROR(INDIRECT(EU17),0)+IFERROR(INDIRECT(EV17),0)+IFERROR(INDIRECT(EW17),0)+IFERROR(INDIRECT(EX17),0)+IFERROR(INDIRECT(EY17),0)+IFERROR(INDIRECT(EZ17),0)+IFERROR(INDIRECT(FA17),0)+IFERROR(INDIRECT(FB17),0)+IFERROR(INDIRECT(FC17),0)+IFERROR(INDIRECT(FD17),0)+IFERROR(INDIRECT(FE17),0)+IFERROR(INDIRECT(FF17),0)+IFERROR(INDIRECT(FG17),0)+IFERROR(INDIRECT(FH17),0)</f>
        <v>0</v>
      </c>
      <c r="I17" s="112">
        <f t="shared" ref="I17:I18" ca="1" si="42">IFERROR(INDIRECT(FI17),0)+IFERROR(INDIRECT(FJ17),0)+IFERROR(INDIRECT(FK17),0)+IFERROR(INDIRECT(FL17),0)+IFERROR(INDIRECT(FM17),0)+IFERROR(INDIRECT(FN17),0)+IFERROR(INDIRECT(FO17),0)+IFERROR(INDIRECT(FP17),0)+IFERROR(INDIRECT(FQ17),0)+IFERROR(INDIRECT(FR17),0)+IFERROR(INDIRECT(FS17),0)+IFERROR(INDIRECT(FT17),0)+IFERROR(INDIRECT(FU17),0)+IFERROR(INDIRECT(FV17),0)+IFERROR(INDIRECT(FW17),0)+IFERROR(INDIRECT(FX17),0)+IFERROR(INDIRECT(FY17),0)+IFERROR(INDIRECT(FZ17),0)+IFERROR(INDIRECT(GA17),0)+IFERROR(INDIRECT(GB17),0)</f>
        <v>0</v>
      </c>
      <c r="J17" s="112">
        <f t="shared" ref="J17:J18" ca="1" si="43">IFERROR(INDIRECT(GC17),0)+IFERROR(INDIRECT(GD17),0)+IFERROR(INDIRECT(GE17),0)+IFERROR(INDIRECT(GF17),0)+IFERROR(INDIRECT(GG17),0)+IFERROR(INDIRECT(GH17),0)+IFERROR(INDIRECT(GI17),0)+IFERROR(INDIRECT(GJ17),0)+IFERROR(INDIRECT(GK17),0)+IFERROR(INDIRECT(GL17),0)+IFERROR(INDIRECT(GM17),0)+IFERROR(INDIRECT(GN17),0)+IFERROR(INDIRECT(GO17),0)+IFERROR(INDIRECT(GP17),0)+IFERROR(INDIRECT(GQ17),0)+IFERROR(INDIRECT(GR17),0)+IFERROR(INDIRECT(GS17),0)+IFERROR(INDIRECT(GT17),0)+IFERROR(INDIRECT(GU17),0)+IFERROR(INDIRECT(GV17),0)</f>
        <v>0</v>
      </c>
      <c r="K17" s="35">
        <f ca="1">IFERROR(INDIRECT(Y22),0)+IFERROR(INDIRECT(Z22),0)+IFERROR(INDIRECT(AA22),0)+IFERROR(INDIRECT(AB22),0)+IFERROR(INDIRECT(AC22),0)+IFERROR(INDIRECT(AD22),0)+IFERROR(INDIRECT(AE22),0)+IFERROR(INDIRECT(AF22),0)+IFERROR(INDIRECT(AG22),0)+IFERROR(INDIRECT(AH22),0)+IFERROR(INDIRECT(AR22),0)+IFERROR(INDIRECT(AI22),0)+IFERROR(INDIRECT(AJ22),0)+IFERROR(INDIRECT(AK22),0)+IFERROR(INDIRECT(AL22),0)+IFERROR(INDIRECT(AM22),0)+IFERROR(INDIRECT(AN22),0)+IFERROR(INDIRECT(AO22),0)+IFERROR(INDIRECT(AP22),0)+IFERROR(INDIRECT(AQ22),0)</f>
        <v>0</v>
      </c>
      <c r="L17" s="41">
        <f t="shared" ref="L17:L21" ca="1" si="44">ROUND(IF(K17=0,0,K17/$K$22),4)</f>
        <v>0</v>
      </c>
      <c r="X17" s="116">
        <v>20</v>
      </c>
      <c r="Y17" s="157" t="str">
        <f>"B"&amp;Y4&amp;"_resumen!"&amp;Y3&amp;$X$17</f>
        <v>BP_resumen!B20</v>
      </c>
      <c r="Z17" s="157" t="str">
        <f t="shared" ref="Z17:CK17" si="45">"B"&amp;Z4&amp;"_resumen!"&amp;Z3&amp;$X$17</f>
        <v>B2_resumen!B20</v>
      </c>
      <c r="AA17" s="157" t="str">
        <f t="shared" si="45"/>
        <v>B3_resumen!B20</v>
      </c>
      <c r="AB17" s="157" t="str">
        <f t="shared" si="45"/>
        <v>B4_resumen!B20</v>
      </c>
      <c r="AC17" s="157" t="str">
        <f t="shared" si="45"/>
        <v>B5_resumen!B20</v>
      </c>
      <c r="AD17" s="157" t="str">
        <f t="shared" si="45"/>
        <v>B6_resumen!B20</v>
      </c>
      <c r="AE17" s="157" t="str">
        <f t="shared" si="45"/>
        <v>B7_resumen!B20</v>
      </c>
      <c r="AF17" s="157" t="str">
        <f t="shared" si="45"/>
        <v>B8_resumen!B20</v>
      </c>
      <c r="AG17" s="157" t="str">
        <f t="shared" si="45"/>
        <v>B9_resumen!B20</v>
      </c>
      <c r="AH17" s="157" t="str">
        <f t="shared" si="45"/>
        <v>B10_resumen!B20</v>
      </c>
      <c r="AI17" s="157" t="str">
        <f t="shared" si="45"/>
        <v>B11_resumen!B20</v>
      </c>
      <c r="AJ17" s="157" t="str">
        <f t="shared" si="45"/>
        <v>B12_resumen!B20</v>
      </c>
      <c r="AK17" s="157" t="str">
        <f t="shared" si="45"/>
        <v>B13_resumen!B20</v>
      </c>
      <c r="AL17" s="157" t="str">
        <f t="shared" si="45"/>
        <v>B14_resumen!B20</v>
      </c>
      <c r="AM17" s="157" t="str">
        <f t="shared" si="45"/>
        <v>B15_resumen!B20</v>
      </c>
      <c r="AN17" s="157" t="str">
        <f t="shared" si="45"/>
        <v>B16_resumen!B20</v>
      </c>
      <c r="AO17" s="157" t="str">
        <f t="shared" si="45"/>
        <v>B17_resumen!B20</v>
      </c>
      <c r="AP17" s="157" t="str">
        <f t="shared" si="45"/>
        <v>B18_resumen!B20</v>
      </c>
      <c r="AQ17" s="157" t="str">
        <f t="shared" si="45"/>
        <v>B19_resumen!B20</v>
      </c>
      <c r="AR17" s="157" t="str">
        <f t="shared" si="45"/>
        <v>B20_resumen!B20</v>
      </c>
      <c r="AS17" s="157" t="str">
        <f t="shared" si="45"/>
        <v>BP_resumen!C20</v>
      </c>
      <c r="AT17" s="157" t="str">
        <f t="shared" si="45"/>
        <v>B2_resumen!C20</v>
      </c>
      <c r="AU17" s="157" t="str">
        <f t="shared" si="45"/>
        <v>B3_resumen!C20</v>
      </c>
      <c r="AV17" s="157" t="str">
        <f t="shared" si="45"/>
        <v>B4_resumen!C20</v>
      </c>
      <c r="AW17" s="157" t="str">
        <f t="shared" si="45"/>
        <v>B5_resumen!C20</v>
      </c>
      <c r="AX17" s="157" t="str">
        <f t="shared" si="45"/>
        <v>B6_resumen!C20</v>
      </c>
      <c r="AY17" s="157" t="str">
        <f t="shared" si="45"/>
        <v>B7_resumen!C20</v>
      </c>
      <c r="AZ17" s="157" t="str">
        <f t="shared" si="45"/>
        <v>B8_resumen!C20</v>
      </c>
      <c r="BA17" s="157" t="str">
        <f t="shared" si="45"/>
        <v>B9_resumen!C20</v>
      </c>
      <c r="BB17" s="157" t="str">
        <f t="shared" si="45"/>
        <v>B10_resumen!C20</v>
      </c>
      <c r="BC17" s="157" t="str">
        <f t="shared" si="45"/>
        <v>B11_resumen!C20</v>
      </c>
      <c r="BD17" s="157" t="str">
        <f t="shared" si="45"/>
        <v>B12_resumen!C20</v>
      </c>
      <c r="BE17" s="157" t="str">
        <f t="shared" si="45"/>
        <v>B13_resumen!C20</v>
      </c>
      <c r="BF17" s="157" t="str">
        <f t="shared" si="45"/>
        <v>B14_resumen!C20</v>
      </c>
      <c r="BG17" s="157" t="str">
        <f t="shared" si="45"/>
        <v>B15_resumen!C20</v>
      </c>
      <c r="BH17" s="157" t="str">
        <f t="shared" si="45"/>
        <v>B16_resumen!C20</v>
      </c>
      <c r="BI17" s="157" t="str">
        <f t="shared" si="45"/>
        <v>B17_resumen!C20</v>
      </c>
      <c r="BJ17" s="157" t="str">
        <f t="shared" si="45"/>
        <v>B18_resumen!C20</v>
      </c>
      <c r="BK17" s="157" t="str">
        <f t="shared" si="45"/>
        <v>B19_resumen!C20</v>
      </c>
      <c r="BL17" s="157" t="str">
        <f t="shared" si="45"/>
        <v>B20_resumen!C20</v>
      </c>
      <c r="BM17" s="157" t="str">
        <f t="shared" si="45"/>
        <v>BP_resumen!D20</v>
      </c>
      <c r="BN17" s="157" t="str">
        <f t="shared" si="45"/>
        <v>B2_resumen!D20</v>
      </c>
      <c r="BO17" s="157" t="str">
        <f t="shared" si="45"/>
        <v>B3_resumen!D20</v>
      </c>
      <c r="BP17" s="157" t="str">
        <f t="shared" si="45"/>
        <v>B4_resumen!D20</v>
      </c>
      <c r="BQ17" s="157" t="str">
        <f t="shared" si="45"/>
        <v>B5_resumen!D20</v>
      </c>
      <c r="BR17" s="157" t="str">
        <f t="shared" si="45"/>
        <v>B6_resumen!D20</v>
      </c>
      <c r="BS17" s="157" t="str">
        <f t="shared" si="45"/>
        <v>B7_resumen!D20</v>
      </c>
      <c r="BT17" s="157" t="str">
        <f t="shared" si="45"/>
        <v>B8_resumen!D20</v>
      </c>
      <c r="BU17" s="157" t="str">
        <f t="shared" si="45"/>
        <v>B9_resumen!D20</v>
      </c>
      <c r="BV17" s="157" t="str">
        <f t="shared" si="45"/>
        <v>B10_resumen!D20</v>
      </c>
      <c r="BW17" s="157" t="str">
        <f t="shared" si="45"/>
        <v>B11_resumen!D20</v>
      </c>
      <c r="BX17" s="157" t="str">
        <f t="shared" si="45"/>
        <v>B12_resumen!D20</v>
      </c>
      <c r="BY17" s="157" t="str">
        <f t="shared" si="45"/>
        <v>B13_resumen!D20</v>
      </c>
      <c r="BZ17" s="157" t="str">
        <f t="shared" si="45"/>
        <v>B14_resumen!D20</v>
      </c>
      <c r="CA17" s="157" t="str">
        <f t="shared" si="45"/>
        <v>B15_resumen!D20</v>
      </c>
      <c r="CB17" s="157" t="str">
        <f t="shared" si="45"/>
        <v>B16_resumen!D20</v>
      </c>
      <c r="CC17" s="157" t="str">
        <f t="shared" si="45"/>
        <v>B17_resumen!D20</v>
      </c>
      <c r="CD17" s="157" t="str">
        <f t="shared" si="45"/>
        <v>B18_resumen!D20</v>
      </c>
      <c r="CE17" s="157" t="str">
        <f t="shared" si="45"/>
        <v>B19_resumen!D20</v>
      </c>
      <c r="CF17" s="157" t="str">
        <f t="shared" si="45"/>
        <v>B20_resumen!D20</v>
      </c>
      <c r="CG17" s="157" t="str">
        <f t="shared" si="45"/>
        <v>BP_resumen!E20</v>
      </c>
      <c r="CH17" s="157" t="str">
        <f t="shared" si="45"/>
        <v>B2_resumen!E20</v>
      </c>
      <c r="CI17" s="157" t="str">
        <f t="shared" si="45"/>
        <v>B3_resumen!E20</v>
      </c>
      <c r="CJ17" s="157" t="str">
        <f t="shared" si="45"/>
        <v>B4_resumen!E20</v>
      </c>
      <c r="CK17" s="157" t="str">
        <f t="shared" si="45"/>
        <v>B5_resumen!E20</v>
      </c>
      <c r="CL17" s="157" t="str">
        <f t="shared" ref="CL17:EW17" si="46">"B"&amp;CL4&amp;"_resumen!"&amp;CL3&amp;$X$17</f>
        <v>B6_resumen!E20</v>
      </c>
      <c r="CM17" s="157" t="str">
        <f t="shared" si="46"/>
        <v>B7_resumen!E20</v>
      </c>
      <c r="CN17" s="157" t="str">
        <f t="shared" si="46"/>
        <v>B8_resumen!E20</v>
      </c>
      <c r="CO17" s="157" t="str">
        <f t="shared" si="46"/>
        <v>B9_resumen!E20</v>
      </c>
      <c r="CP17" s="157" t="str">
        <f t="shared" si="46"/>
        <v>B10_resumen!E20</v>
      </c>
      <c r="CQ17" s="157" t="str">
        <f t="shared" si="46"/>
        <v>B11_resumen!E20</v>
      </c>
      <c r="CR17" s="157" t="str">
        <f t="shared" si="46"/>
        <v>B12_resumen!E20</v>
      </c>
      <c r="CS17" s="157" t="str">
        <f t="shared" si="46"/>
        <v>B13_resumen!E20</v>
      </c>
      <c r="CT17" s="157" t="str">
        <f t="shared" si="46"/>
        <v>B14_resumen!E20</v>
      </c>
      <c r="CU17" s="157" t="str">
        <f t="shared" si="46"/>
        <v>B15_resumen!E20</v>
      </c>
      <c r="CV17" s="157" t="str">
        <f t="shared" si="46"/>
        <v>B16_resumen!E20</v>
      </c>
      <c r="CW17" s="157" t="str">
        <f t="shared" si="46"/>
        <v>B17_resumen!E20</v>
      </c>
      <c r="CX17" s="157" t="str">
        <f t="shared" si="46"/>
        <v>B18_resumen!E20</v>
      </c>
      <c r="CY17" s="157" t="str">
        <f t="shared" si="46"/>
        <v>B19_resumen!E20</v>
      </c>
      <c r="CZ17" s="157" t="str">
        <f t="shared" si="46"/>
        <v>B20_resumen!E20</v>
      </c>
      <c r="DA17" s="157" t="str">
        <f t="shared" si="46"/>
        <v>BP_resumen!F20</v>
      </c>
      <c r="DB17" s="157" t="str">
        <f t="shared" si="46"/>
        <v>B2_resumen!F20</v>
      </c>
      <c r="DC17" s="157" t="str">
        <f t="shared" si="46"/>
        <v>B3_resumen!F20</v>
      </c>
      <c r="DD17" s="157" t="str">
        <f t="shared" si="46"/>
        <v>B4_resumen!F20</v>
      </c>
      <c r="DE17" s="157" t="str">
        <f t="shared" si="46"/>
        <v>B5_resumen!F20</v>
      </c>
      <c r="DF17" s="157" t="str">
        <f t="shared" si="46"/>
        <v>B6_resumen!F20</v>
      </c>
      <c r="DG17" s="157" t="str">
        <f t="shared" si="46"/>
        <v>B7_resumen!F20</v>
      </c>
      <c r="DH17" s="157" t="str">
        <f t="shared" si="46"/>
        <v>B8_resumen!F20</v>
      </c>
      <c r="DI17" s="157" t="str">
        <f t="shared" si="46"/>
        <v>B9_resumen!F20</v>
      </c>
      <c r="DJ17" s="157" t="str">
        <f t="shared" si="46"/>
        <v>B10_resumen!F20</v>
      </c>
      <c r="DK17" s="157" t="str">
        <f t="shared" si="46"/>
        <v>B11_resumen!F20</v>
      </c>
      <c r="DL17" s="157" t="str">
        <f t="shared" si="46"/>
        <v>B12_resumen!F20</v>
      </c>
      <c r="DM17" s="157" t="str">
        <f t="shared" si="46"/>
        <v>B13_resumen!F20</v>
      </c>
      <c r="DN17" s="157" t="str">
        <f t="shared" si="46"/>
        <v>B14_resumen!F20</v>
      </c>
      <c r="DO17" s="157" t="str">
        <f t="shared" si="46"/>
        <v>B15_resumen!F20</v>
      </c>
      <c r="DP17" s="157" t="str">
        <f t="shared" si="46"/>
        <v>B16_resumen!F20</v>
      </c>
      <c r="DQ17" s="157" t="str">
        <f t="shared" si="46"/>
        <v>B17_resumen!F20</v>
      </c>
      <c r="DR17" s="157" t="str">
        <f t="shared" si="46"/>
        <v>B18_resumen!F20</v>
      </c>
      <c r="DS17" s="157" t="str">
        <f t="shared" si="46"/>
        <v>B19_resumen!F20</v>
      </c>
      <c r="DT17" s="157" t="str">
        <f t="shared" si="46"/>
        <v>B20_resumen!F20</v>
      </c>
      <c r="DU17" s="157" t="str">
        <f t="shared" si="46"/>
        <v>BP_resumen!G20</v>
      </c>
      <c r="DV17" s="157" t="str">
        <f t="shared" si="46"/>
        <v>B2_resumen!G20</v>
      </c>
      <c r="DW17" s="157" t="str">
        <f t="shared" si="46"/>
        <v>B3_resumen!G20</v>
      </c>
      <c r="DX17" s="157" t="str">
        <f t="shared" si="46"/>
        <v>B4_resumen!G20</v>
      </c>
      <c r="DY17" s="157" t="str">
        <f t="shared" si="46"/>
        <v>B5_resumen!G20</v>
      </c>
      <c r="DZ17" s="157" t="str">
        <f t="shared" si="46"/>
        <v>B6_resumen!G20</v>
      </c>
      <c r="EA17" s="157" t="str">
        <f t="shared" si="46"/>
        <v>B7_resumen!G20</v>
      </c>
      <c r="EB17" s="157" t="str">
        <f t="shared" si="46"/>
        <v>B8_resumen!G20</v>
      </c>
      <c r="EC17" s="157" t="str">
        <f t="shared" si="46"/>
        <v>B9_resumen!G20</v>
      </c>
      <c r="ED17" s="157" t="str">
        <f t="shared" si="46"/>
        <v>B10_resumen!G20</v>
      </c>
      <c r="EE17" s="157" t="str">
        <f t="shared" si="46"/>
        <v>B11_resumen!G20</v>
      </c>
      <c r="EF17" s="157" t="str">
        <f t="shared" si="46"/>
        <v>B12_resumen!G20</v>
      </c>
      <c r="EG17" s="157" t="str">
        <f t="shared" si="46"/>
        <v>B13_resumen!G20</v>
      </c>
      <c r="EH17" s="157" t="str">
        <f t="shared" si="46"/>
        <v>B14_resumen!G20</v>
      </c>
      <c r="EI17" s="157" t="str">
        <f t="shared" si="46"/>
        <v>B15_resumen!G20</v>
      </c>
      <c r="EJ17" s="157" t="str">
        <f t="shared" si="46"/>
        <v>B16_resumen!G20</v>
      </c>
      <c r="EK17" s="157" t="str">
        <f t="shared" si="46"/>
        <v>B17_resumen!G20</v>
      </c>
      <c r="EL17" s="157" t="str">
        <f t="shared" si="46"/>
        <v>B18_resumen!G20</v>
      </c>
      <c r="EM17" s="157" t="str">
        <f t="shared" si="46"/>
        <v>B19_resumen!G20</v>
      </c>
      <c r="EN17" s="157" t="str">
        <f t="shared" si="46"/>
        <v>B20_resumen!G20</v>
      </c>
      <c r="EO17" s="185" t="str">
        <f t="shared" si="46"/>
        <v>BP_resumen!H20</v>
      </c>
      <c r="EP17" s="185" t="str">
        <f t="shared" si="46"/>
        <v>B2_resumen!H20</v>
      </c>
      <c r="EQ17" s="185" t="str">
        <f t="shared" si="46"/>
        <v>B3_resumen!H20</v>
      </c>
      <c r="ER17" s="185" t="str">
        <f t="shared" si="46"/>
        <v>B4_resumen!H20</v>
      </c>
      <c r="ES17" s="185" t="str">
        <f t="shared" si="46"/>
        <v>B5_resumen!H20</v>
      </c>
      <c r="ET17" s="185" t="str">
        <f t="shared" si="46"/>
        <v>B6_resumen!H20</v>
      </c>
      <c r="EU17" s="185" t="str">
        <f t="shared" si="46"/>
        <v>B7_resumen!H20</v>
      </c>
      <c r="EV17" s="185" t="str">
        <f t="shared" si="46"/>
        <v>B8_resumen!H20</v>
      </c>
      <c r="EW17" s="185" t="str">
        <f t="shared" si="46"/>
        <v>B9_resumen!H20</v>
      </c>
      <c r="EX17" s="185" t="str">
        <f t="shared" ref="EX17:GV17" si="47">"B"&amp;EX4&amp;"_resumen!"&amp;EX3&amp;$X$17</f>
        <v>B10_resumen!H20</v>
      </c>
      <c r="EY17" s="185" t="str">
        <f t="shared" si="47"/>
        <v>B11_resumen!H20</v>
      </c>
      <c r="EZ17" s="185" t="str">
        <f t="shared" si="47"/>
        <v>B12_resumen!H20</v>
      </c>
      <c r="FA17" s="185" t="str">
        <f t="shared" si="47"/>
        <v>B13_resumen!H20</v>
      </c>
      <c r="FB17" s="185" t="str">
        <f t="shared" si="47"/>
        <v>B14_resumen!H20</v>
      </c>
      <c r="FC17" s="185" t="str">
        <f t="shared" si="47"/>
        <v>B15_resumen!H20</v>
      </c>
      <c r="FD17" s="185" t="str">
        <f t="shared" si="47"/>
        <v>B16_resumen!H20</v>
      </c>
      <c r="FE17" s="185" t="str">
        <f t="shared" si="47"/>
        <v>B17_resumen!H20</v>
      </c>
      <c r="FF17" s="185" t="str">
        <f t="shared" si="47"/>
        <v>B18_resumen!H20</v>
      </c>
      <c r="FG17" s="185" t="str">
        <f t="shared" si="47"/>
        <v>B19_resumen!H20</v>
      </c>
      <c r="FH17" s="185" t="str">
        <f t="shared" si="47"/>
        <v>B20_resumen!H20</v>
      </c>
      <c r="FI17" s="185" t="str">
        <f t="shared" si="47"/>
        <v>BP_resumen!I20</v>
      </c>
      <c r="FJ17" s="185" t="str">
        <f t="shared" si="47"/>
        <v>B2_resumen!I20</v>
      </c>
      <c r="FK17" s="185" t="str">
        <f t="shared" si="47"/>
        <v>B3_resumen!I20</v>
      </c>
      <c r="FL17" s="185" t="str">
        <f t="shared" si="47"/>
        <v>B4_resumen!I20</v>
      </c>
      <c r="FM17" s="185" t="str">
        <f t="shared" si="47"/>
        <v>B5_resumen!I20</v>
      </c>
      <c r="FN17" s="185" t="str">
        <f t="shared" si="47"/>
        <v>B6_resumen!I20</v>
      </c>
      <c r="FO17" s="185" t="str">
        <f t="shared" si="47"/>
        <v>B7_resumen!I20</v>
      </c>
      <c r="FP17" s="185" t="str">
        <f t="shared" si="47"/>
        <v>B8_resumen!I20</v>
      </c>
      <c r="FQ17" s="185" t="str">
        <f t="shared" si="47"/>
        <v>B9_resumen!I20</v>
      </c>
      <c r="FR17" s="185" t="str">
        <f t="shared" si="47"/>
        <v>B10_resumen!I20</v>
      </c>
      <c r="FS17" s="185" t="str">
        <f t="shared" si="47"/>
        <v>B11_resumen!I20</v>
      </c>
      <c r="FT17" s="185" t="str">
        <f t="shared" si="47"/>
        <v>B12_resumen!I20</v>
      </c>
      <c r="FU17" s="185" t="str">
        <f t="shared" si="47"/>
        <v>B13_resumen!I20</v>
      </c>
      <c r="FV17" s="185" t="str">
        <f t="shared" si="47"/>
        <v>B14_resumen!I20</v>
      </c>
      <c r="FW17" s="185" t="str">
        <f t="shared" si="47"/>
        <v>B15_resumen!I20</v>
      </c>
      <c r="FX17" s="185" t="str">
        <f t="shared" si="47"/>
        <v>B16_resumen!I20</v>
      </c>
      <c r="FY17" s="185" t="str">
        <f t="shared" si="47"/>
        <v>B17_resumen!I20</v>
      </c>
      <c r="FZ17" s="185" t="str">
        <f t="shared" si="47"/>
        <v>B18_resumen!I20</v>
      </c>
      <c r="GA17" s="185" t="str">
        <f t="shared" si="47"/>
        <v>B19_resumen!I20</v>
      </c>
      <c r="GB17" s="185" t="str">
        <f t="shared" si="47"/>
        <v>B20_resumen!I20</v>
      </c>
      <c r="GC17" s="185" t="str">
        <f t="shared" si="47"/>
        <v>BP_resumen!J20</v>
      </c>
      <c r="GD17" s="185" t="str">
        <f t="shared" si="47"/>
        <v>B2_resumen!J20</v>
      </c>
      <c r="GE17" s="185" t="str">
        <f t="shared" si="47"/>
        <v>B3_resumen!J20</v>
      </c>
      <c r="GF17" s="185" t="str">
        <f t="shared" si="47"/>
        <v>B4_resumen!J20</v>
      </c>
      <c r="GG17" s="185" t="str">
        <f t="shared" si="47"/>
        <v>B5_resumen!J20</v>
      </c>
      <c r="GH17" s="185" t="str">
        <f t="shared" si="47"/>
        <v>B6_resumen!J20</v>
      </c>
      <c r="GI17" s="185" t="str">
        <f t="shared" si="47"/>
        <v>B7_resumen!J20</v>
      </c>
      <c r="GJ17" s="185" t="str">
        <f t="shared" si="47"/>
        <v>B8_resumen!J20</v>
      </c>
      <c r="GK17" s="185" t="str">
        <f t="shared" si="47"/>
        <v>B9_resumen!J20</v>
      </c>
      <c r="GL17" s="185" t="str">
        <f t="shared" si="47"/>
        <v>B10_resumen!J20</v>
      </c>
      <c r="GM17" s="185" t="str">
        <f t="shared" si="47"/>
        <v>B11_resumen!J20</v>
      </c>
      <c r="GN17" s="185" t="str">
        <f t="shared" si="47"/>
        <v>B12_resumen!J20</v>
      </c>
      <c r="GO17" s="185" t="str">
        <f t="shared" si="47"/>
        <v>B13_resumen!J20</v>
      </c>
      <c r="GP17" s="185" t="str">
        <f t="shared" si="47"/>
        <v>B14_resumen!J20</v>
      </c>
      <c r="GQ17" s="185" t="str">
        <f t="shared" si="47"/>
        <v>B15_resumen!J20</v>
      </c>
      <c r="GR17" s="185" t="str">
        <f t="shared" si="47"/>
        <v>B16_resumen!J20</v>
      </c>
      <c r="GS17" s="185" t="str">
        <f t="shared" si="47"/>
        <v>B17_resumen!J20</v>
      </c>
      <c r="GT17" s="185" t="str">
        <f t="shared" si="47"/>
        <v>B18_resumen!J20</v>
      </c>
      <c r="GU17" s="185" t="str">
        <f t="shared" si="47"/>
        <v>B19_resumen!J20</v>
      </c>
      <c r="GV17" s="185" t="str">
        <f t="shared" si="47"/>
        <v>B20_resumen!J20</v>
      </c>
      <c r="GW17" s="185" t="str">
        <f t="shared" ref="GW17:HP17" si="48">"B"&amp;GW4&amp;"_resumen!"&amp;GW3&amp;$X$17</f>
        <v>BP_resumen!K20</v>
      </c>
      <c r="GX17" s="185" t="str">
        <f t="shared" si="48"/>
        <v>B2_resumen!K20</v>
      </c>
      <c r="GY17" s="185" t="str">
        <f t="shared" si="48"/>
        <v>B3_resumen!K20</v>
      </c>
      <c r="GZ17" s="185" t="str">
        <f t="shared" si="48"/>
        <v>B4_resumen!K20</v>
      </c>
      <c r="HA17" s="185" t="str">
        <f t="shared" si="48"/>
        <v>B5_resumen!K20</v>
      </c>
      <c r="HB17" s="185" t="str">
        <f t="shared" si="48"/>
        <v>B6_resumen!K20</v>
      </c>
      <c r="HC17" s="185" t="str">
        <f t="shared" si="48"/>
        <v>B7_resumen!K20</v>
      </c>
      <c r="HD17" s="185" t="str">
        <f t="shared" si="48"/>
        <v>B8_resumen!K20</v>
      </c>
      <c r="HE17" s="185" t="str">
        <f t="shared" si="48"/>
        <v>B9_resumen!K20</v>
      </c>
      <c r="HF17" s="185" t="str">
        <f t="shared" si="48"/>
        <v>B10_resumen!K20</v>
      </c>
      <c r="HG17" s="185" t="str">
        <f t="shared" si="48"/>
        <v>B11_resumen!K20</v>
      </c>
      <c r="HH17" s="185" t="str">
        <f t="shared" si="48"/>
        <v>B12_resumen!K20</v>
      </c>
      <c r="HI17" s="185" t="str">
        <f t="shared" si="48"/>
        <v>B13_resumen!K20</v>
      </c>
      <c r="HJ17" s="185" t="str">
        <f t="shared" si="48"/>
        <v>B14_resumen!K20</v>
      </c>
      <c r="HK17" s="185" t="str">
        <f t="shared" si="48"/>
        <v>B15_resumen!K20</v>
      </c>
      <c r="HL17" s="185" t="str">
        <f t="shared" si="48"/>
        <v>B16_resumen!K20</v>
      </c>
      <c r="HM17" s="185" t="str">
        <f t="shared" si="48"/>
        <v>B17_resumen!K20</v>
      </c>
      <c r="HN17" s="185" t="str">
        <f t="shared" si="48"/>
        <v>B18_resumen!K20</v>
      </c>
      <c r="HO17" s="185" t="str">
        <f t="shared" si="48"/>
        <v>B19_resumen!K20</v>
      </c>
      <c r="HP17" s="185" t="str">
        <f t="shared" si="48"/>
        <v>B20_resumen!K20</v>
      </c>
    </row>
    <row r="18" spans="1:224" ht="15" x14ac:dyDescent="0.2">
      <c r="A18" s="33" t="str">
        <f t="shared" si="30"/>
        <v>3. Viaje y alojamiento</v>
      </c>
      <c r="B18" s="112">
        <f t="shared" ca="1" si="31"/>
        <v>0</v>
      </c>
      <c r="C18" s="112">
        <f t="shared" ca="1" si="32"/>
        <v>0</v>
      </c>
      <c r="D18" s="112">
        <f t="shared" ca="1" si="33"/>
        <v>0</v>
      </c>
      <c r="E18" s="112">
        <f t="shared" ca="1" si="34"/>
        <v>0</v>
      </c>
      <c r="F18" s="112">
        <f t="shared" ca="1" si="35"/>
        <v>0</v>
      </c>
      <c r="G18" s="112">
        <f t="shared" ca="1" si="36"/>
        <v>0</v>
      </c>
      <c r="H18" s="112">
        <f t="shared" ca="1" si="41"/>
        <v>0</v>
      </c>
      <c r="I18" s="112">
        <f t="shared" ca="1" si="42"/>
        <v>0</v>
      </c>
      <c r="J18" s="112">
        <f t="shared" ca="1" si="43"/>
        <v>0</v>
      </c>
      <c r="K18" s="35">
        <f ca="1">IFERROR(INDIRECT(Y23),0)+IFERROR(INDIRECT(Z23),0)+IFERROR(INDIRECT(AA23),0)+IFERROR(INDIRECT(AB23),0)+IFERROR(INDIRECT(AC23),0)+IFERROR(INDIRECT(AD23),0)+IFERROR(INDIRECT(AE23),0)+IFERROR(INDIRECT(AF23),0)+IFERROR(INDIRECT(AG23),0)+IFERROR(INDIRECT(AH23),0)+IFERROR(INDIRECT(AR23),0)+IFERROR(INDIRECT(AI23),0)+IFERROR(INDIRECT(AJ23),0)+IFERROR(INDIRECT(AK23),0)+IFERROR(INDIRECT(AL23),0)+IFERROR(INDIRECT(AM23),0)+IFERROR(INDIRECT(AN23),0)+IFERROR(INDIRECT(AO23),0)+IFERROR(INDIRECT(AP23),0)+IFERROR(INDIRECT(AQ23),0)</f>
        <v>0</v>
      </c>
      <c r="L18" s="41">
        <f t="shared" ca="1" si="44"/>
        <v>0</v>
      </c>
      <c r="X18" s="116">
        <v>21</v>
      </c>
      <c r="Y18" s="157" t="str">
        <f>"B"&amp;Y4&amp;"_resumen!"&amp;Y3&amp;$X$18</f>
        <v>BP_resumen!B21</v>
      </c>
      <c r="Z18" s="157" t="str">
        <f t="shared" ref="Z18:CK18" si="49">"B"&amp;Z4&amp;"_resumen!"&amp;Z3&amp;$X$18</f>
        <v>B2_resumen!B21</v>
      </c>
      <c r="AA18" s="157" t="str">
        <f t="shared" si="49"/>
        <v>B3_resumen!B21</v>
      </c>
      <c r="AB18" s="157" t="str">
        <f t="shared" si="49"/>
        <v>B4_resumen!B21</v>
      </c>
      <c r="AC18" s="157" t="str">
        <f t="shared" si="49"/>
        <v>B5_resumen!B21</v>
      </c>
      <c r="AD18" s="157" t="str">
        <f t="shared" si="49"/>
        <v>B6_resumen!B21</v>
      </c>
      <c r="AE18" s="157" t="str">
        <f t="shared" si="49"/>
        <v>B7_resumen!B21</v>
      </c>
      <c r="AF18" s="157" t="str">
        <f t="shared" si="49"/>
        <v>B8_resumen!B21</v>
      </c>
      <c r="AG18" s="157" t="str">
        <f t="shared" si="49"/>
        <v>B9_resumen!B21</v>
      </c>
      <c r="AH18" s="157" t="str">
        <f t="shared" si="49"/>
        <v>B10_resumen!B21</v>
      </c>
      <c r="AI18" s="157" t="str">
        <f t="shared" si="49"/>
        <v>B11_resumen!B21</v>
      </c>
      <c r="AJ18" s="157" t="str">
        <f t="shared" si="49"/>
        <v>B12_resumen!B21</v>
      </c>
      <c r="AK18" s="157" t="str">
        <f t="shared" si="49"/>
        <v>B13_resumen!B21</v>
      </c>
      <c r="AL18" s="157" t="str">
        <f t="shared" si="49"/>
        <v>B14_resumen!B21</v>
      </c>
      <c r="AM18" s="157" t="str">
        <f t="shared" si="49"/>
        <v>B15_resumen!B21</v>
      </c>
      <c r="AN18" s="157" t="str">
        <f t="shared" si="49"/>
        <v>B16_resumen!B21</v>
      </c>
      <c r="AO18" s="157" t="str">
        <f t="shared" si="49"/>
        <v>B17_resumen!B21</v>
      </c>
      <c r="AP18" s="157" t="str">
        <f t="shared" si="49"/>
        <v>B18_resumen!B21</v>
      </c>
      <c r="AQ18" s="157" t="str">
        <f t="shared" si="49"/>
        <v>B19_resumen!B21</v>
      </c>
      <c r="AR18" s="157" t="str">
        <f t="shared" si="49"/>
        <v>B20_resumen!B21</v>
      </c>
      <c r="AS18" s="157" t="str">
        <f t="shared" si="49"/>
        <v>BP_resumen!C21</v>
      </c>
      <c r="AT18" s="157" t="str">
        <f t="shared" si="49"/>
        <v>B2_resumen!C21</v>
      </c>
      <c r="AU18" s="157" t="str">
        <f t="shared" si="49"/>
        <v>B3_resumen!C21</v>
      </c>
      <c r="AV18" s="157" t="str">
        <f t="shared" si="49"/>
        <v>B4_resumen!C21</v>
      </c>
      <c r="AW18" s="157" t="str">
        <f t="shared" si="49"/>
        <v>B5_resumen!C21</v>
      </c>
      <c r="AX18" s="157" t="str">
        <f t="shared" si="49"/>
        <v>B6_resumen!C21</v>
      </c>
      <c r="AY18" s="157" t="str">
        <f t="shared" si="49"/>
        <v>B7_resumen!C21</v>
      </c>
      <c r="AZ18" s="157" t="str">
        <f t="shared" si="49"/>
        <v>B8_resumen!C21</v>
      </c>
      <c r="BA18" s="157" t="str">
        <f t="shared" si="49"/>
        <v>B9_resumen!C21</v>
      </c>
      <c r="BB18" s="157" t="str">
        <f t="shared" si="49"/>
        <v>B10_resumen!C21</v>
      </c>
      <c r="BC18" s="157" t="str">
        <f t="shared" si="49"/>
        <v>B11_resumen!C21</v>
      </c>
      <c r="BD18" s="157" t="str">
        <f t="shared" si="49"/>
        <v>B12_resumen!C21</v>
      </c>
      <c r="BE18" s="157" t="str">
        <f t="shared" si="49"/>
        <v>B13_resumen!C21</v>
      </c>
      <c r="BF18" s="157" t="str">
        <f t="shared" si="49"/>
        <v>B14_resumen!C21</v>
      </c>
      <c r="BG18" s="157" t="str">
        <f t="shared" si="49"/>
        <v>B15_resumen!C21</v>
      </c>
      <c r="BH18" s="157" t="str">
        <f t="shared" si="49"/>
        <v>B16_resumen!C21</v>
      </c>
      <c r="BI18" s="157" t="str">
        <f t="shared" si="49"/>
        <v>B17_resumen!C21</v>
      </c>
      <c r="BJ18" s="157" t="str">
        <f t="shared" si="49"/>
        <v>B18_resumen!C21</v>
      </c>
      <c r="BK18" s="157" t="str">
        <f t="shared" si="49"/>
        <v>B19_resumen!C21</v>
      </c>
      <c r="BL18" s="157" t="str">
        <f t="shared" si="49"/>
        <v>B20_resumen!C21</v>
      </c>
      <c r="BM18" s="157" t="str">
        <f t="shared" si="49"/>
        <v>BP_resumen!D21</v>
      </c>
      <c r="BN18" s="157" t="str">
        <f t="shared" si="49"/>
        <v>B2_resumen!D21</v>
      </c>
      <c r="BO18" s="157" t="str">
        <f t="shared" si="49"/>
        <v>B3_resumen!D21</v>
      </c>
      <c r="BP18" s="157" t="str">
        <f t="shared" si="49"/>
        <v>B4_resumen!D21</v>
      </c>
      <c r="BQ18" s="157" t="str">
        <f t="shared" si="49"/>
        <v>B5_resumen!D21</v>
      </c>
      <c r="BR18" s="157" t="str">
        <f t="shared" si="49"/>
        <v>B6_resumen!D21</v>
      </c>
      <c r="BS18" s="157" t="str">
        <f t="shared" si="49"/>
        <v>B7_resumen!D21</v>
      </c>
      <c r="BT18" s="157" t="str">
        <f t="shared" si="49"/>
        <v>B8_resumen!D21</v>
      </c>
      <c r="BU18" s="157" t="str">
        <f t="shared" si="49"/>
        <v>B9_resumen!D21</v>
      </c>
      <c r="BV18" s="157" t="str">
        <f t="shared" si="49"/>
        <v>B10_resumen!D21</v>
      </c>
      <c r="BW18" s="157" t="str">
        <f t="shared" si="49"/>
        <v>B11_resumen!D21</v>
      </c>
      <c r="BX18" s="157" t="str">
        <f t="shared" si="49"/>
        <v>B12_resumen!D21</v>
      </c>
      <c r="BY18" s="157" t="str">
        <f t="shared" si="49"/>
        <v>B13_resumen!D21</v>
      </c>
      <c r="BZ18" s="157" t="str">
        <f t="shared" si="49"/>
        <v>B14_resumen!D21</v>
      </c>
      <c r="CA18" s="157" t="str">
        <f t="shared" si="49"/>
        <v>B15_resumen!D21</v>
      </c>
      <c r="CB18" s="157" t="str">
        <f t="shared" si="49"/>
        <v>B16_resumen!D21</v>
      </c>
      <c r="CC18" s="157" t="str">
        <f t="shared" si="49"/>
        <v>B17_resumen!D21</v>
      </c>
      <c r="CD18" s="157" t="str">
        <f t="shared" si="49"/>
        <v>B18_resumen!D21</v>
      </c>
      <c r="CE18" s="157" t="str">
        <f t="shared" si="49"/>
        <v>B19_resumen!D21</v>
      </c>
      <c r="CF18" s="157" t="str">
        <f t="shared" si="49"/>
        <v>B20_resumen!D21</v>
      </c>
      <c r="CG18" s="157" t="str">
        <f t="shared" si="49"/>
        <v>BP_resumen!E21</v>
      </c>
      <c r="CH18" s="157" t="str">
        <f t="shared" si="49"/>
        <v>B2_resumen!E21</v>
      </c>
      <c r="CI18" s="157" t="str">
        <f t="shared" si="49"/>
        <v>B3_resumen!E21</v>
      </c>
      <c r="CJ18" s="157" t="str">
        <f t="shared" si="49"/>
        <v>B4_resumen!E21</v>
      </c>
      <c r="CK18" s="157" t="str">
        <f t="shared" si="49"/>
        <v>B5_resumen!E21</v>
      </c>
      <c r="CL18" s="157" t="str">
        <f t="shared" ref="CL18:EW18" si="50">"B"&amp;CL4&amp;"_resumen!"&amp;CL3&amp;$X$18</f>
        <v>B6_resumen!E21</v>
      </c>
      <c r="CM18" s="157" t="str">
        <f t="shared" si="50"/>
        <v>B7_resumen!E21</v>
      </c>
      <c r="CN18" s="157" t="str">
        <f t="shared" si="50"/>
        <v>B8_resumen!E21</v>
      </c>
      <c r="CO18" s="157" t="str">
        <f t="shared" si="50"/>
        <v>B9_resumen!E21</v>
      </c>
      <c r="CP18" s="157" t="str">
        <f t="shared" si="50"/>
        <v>B10_resumen!E21</v>
      </c>
      <c r="CQ18" s="157" t="str">
        <f t="shared" si="50"/>
        <v>B11_resumen!E21</v>
      </c>
      <c r="CR18" s="157" t="str">
        <f t="shared" si="50"/>
        <v>B12_resumen!E21</v>
      </c>
      <c r="CS18" s="157" t="str">
        <f t="shared" si="50"/>
        <v>B13_resumen!E21</v>
      </c>
      <c r="CT18" s="157" t="str">
        <f t="shared" si="50"/>
        <v>B14_resumen!E21</v>
      </c>
      <c r="CU18" s="157" t="str">
        <f t="shared" si="50"/>
        <v>B15_resumen!E21</v>
      </c>
      <c r="CV18" s="157" t="str">
        <f t="shared" si="50"/>
        <v>B16_resumen!E21</v>
      </c>
      <c r="CW18" s="157" t="str">
        <f t="shared" si="50"/>
        <v>B17_resumen!E21</v>
      </c>
      <c r="CX18" s="157" t="str">
        <f t="shared" si="50"/>
        <v>B18_resumen!E21</v>
      </c>
      <c r="CY18" s="157" t="str">
        <f t="shared" si="50"/>
        <v>B19_resumen!E21</v>
      </c>
      <c r="CZ18" s="157" t="str">
        <f t="shared" si="50"/>
        <v>B20_resumen!E21</v>
      </c>
      <c r="DA18" s="157" t="str">
        <f t="shared" si="50"/>
        <v>BP_resumen!F21</v>
      </c>
      <c r="DB18" s="157" t="str">
        <f t="shared" si="50"/>
        <v>B2_resumen!F21</v>
      </c>
      <c r="DC18" s="157" t="str">
        <f t="shared" si="50"/>
        <v>B3_resumen!F21</v>
      </c>
      <c r="DD18" s="157" t="str">
        <f t="shared" si="50"/>
        <v>B4_resumen!F21</v>
      </c>
      <c r="DE18" s="157" t="str">
        <f t="shared" si="50"/>
        <v>B5_resumen!F21</v>
      </c>
      <c r="DF18" s="157" t="str">
        <f t="shared" si="50"/>
        <v>B6_resumen!F21</v>
      </c>
      <c r="DG18" s="157" t="str">
        <f t="shared" si="50"/>
        <v>B7_resumen!F21</v>
      </c>
      <c r="DH18" s="157" t="str">
        <f t="shared" si="50"/>
        <v>B8_resumen!F21</v>
      </c>
      <c r="DI18" s="157" t="str">
        <f t="shared" si="50"/>
        <v>B9_resumen!F21</v>
      </c>
      <c r="DJ18" s="157" t="str">
        <f t="shared" si="50"/>
        <v>B10_resumen!F21</v>
      </c>
      <c r="DK18" s="157" t="str">
        <f t="shared" si="50"/>
        <v>B11_resumen!F21</v>
      </c>
      <c r="DL18" s="157" t="str">
        <f t="shared" si="50"/>
        <v>B12_resumen!F21</v>
      </c>
      <c r="DM18" s="157" t="str">
        <f t="shared" si="50"/>
        <v>B13_resumen!F21</v>
      </c>
      <c r="DN18" s="157" t="str">
        <f t="shared" si="50"/>
        <v>B14_resumen!F21</v>
      </c>
      <c r="DO18" s="157" t="str">
        <f t="shared" si="50"/>
        <v>B15_resumen!F21</v>
      </c>
      <c r="DP18" s="157" t="str">
        <f t="shared" si="50"/>
        <v>B16_resumen!F21</v>
      </c>
      <c r="DQ18" s="157" t="str">
        <f t="shared" si="50"/>
        <v>B17_resumen!F21</v>
      </c>
      <c r="DR18" s="157" t="str">
        <f t="shared" si="50"/>
        <v>B18_resumen!F21</v>
      </c>
      <c r="DS18" s="157" t="str">
        <f t="shared" si="50"/>
        <v>B19_resumen!F21</v>
      </c>
      <c r="DT18" s="157" t="str">
        <f t="shared" si="50"/>
        <v>B20_resumen!F21</v>
      </c>
      <c r="DU18" s="157" t="str">
        <f t="shared" si="50"/>
        <v>BP_resumen!G21</v>
      </c>
      <c r="DV18" s="157" t="str">
        <f t="shared" si="50"/>
        <v>B2_resumen!G21</v>
      </c>
      <c r="DW18" s="157" t="str">
        <f t="shared" si="50"/>
        <v>B3_resumen!G21</v>
      </c>
      <c r="DX18" s="157" t="str">
        <f t="shared" si="50"/>
        <v>B4_resumen!G21</v>
      </c>
      <c r="DY18" s="157" t="str">
        <f t="shared" si="50"/>
        <v>B5_resumen!G21</v>
      </c>
      <c r="DZ18" s="157" t="str">
        <f t="shared" si="50"/>
        <v>B6_resumen!G21</v>
      </c>
      <c r="EA18" s="157" t="str">
        <f t="shared" si="50"/>
        <v>B7_resumen!G21</v>
      </c>
      <c r="EB18" s="157" t="str">
        <f t="shared" si="50"/>
        <v>B8_resumen!G21</v>
      </c>
      <c r="EC18" s="157" t="str">
        <f t="shared" si="50"/>
        <v>B9_resumen!G21</v>
      </c>
      <c r="ED18" s="157" t="str">
        <f t="shared" si="50"/>
        <v>B10_resumen!G21</v>
      </c>
      <c r="EE18" s="157" t="str">
        <f t="shared" si="50"/>
        <v>B11_resumen!G21</v>
      </c>
      <c r="EF18" s="157" t="str">
        <f t="shared" si="50"/>
        <v>B12_resumen!G21</v>
      </c>
      <c r="EG18" s="157" t="str">
        <f t="shared" si="50"/>
        <v>B13_resumen!G21</v>
      </c>
      <c r="EH18" s="157" t="str">
        <f t="shared" si="50"/>
        <v>B14_resumen!G21</v>
      </c>
      <c r="EI18" s="157" t="str">
        <f t="shared" si="50"/>
        <v>B15_resumen!G21</v>
      </c>
      <c r="EJ18" s="157" t="str">
        <f t="shared" si="50"/>
        <v>B16_resumen!G21</v>
      </c>
      <c r="EK18" s="157" t="str">
        <f t="shared" si="50"/>
        <v>B17_resumen!G21</v>
      </c>
      <c r="EL18" s="157" t="str">
        <f t="shared" si="50"/>
        <v>B18_resumen!G21</v>
      </c>
      <c r="EM18" s="157" t="str">
        <f t="shared" si="50"/>
        <v>B19_resumen!G21</v>
      </c>
      <c r="EN18" s="157" t="str">
        <f t="shared" si="50"/>
        <v>B20_resumen!G21</v>
      </c>
      <c r="EO18" s="185" t="str">
        <f t="shared" si="50"/>
        <v>BP_resumen!H21</v>
      </c>
      <c r="EP18" s="185" t="str">
        <f t="shared" si="50"/>
        <v>B2_resumen!H21</v>
      </c>
      <c r="EQ18" s="185" t="str">
        <f t="shared" si="50"/>
        <v>B3_resumen!H21</v>
      </c>
      <c r="ER18" s="185" t="str">
        <f t="shared" si="50"/>
        <v>B4_resumen!H21</v>
      </c>
      <c r="ES18" s="185" t="str">
        <f t="shared" si="50"/>
        <v>B5_resumen!H21</v>
      </c>
      <c r="ET18" s="185" t="str">
        <f t="shared" si="50"/>
        <v>B6_resumen!H21</v>
      </c>
      <c r="EU18" s="185" t="str">
        <f t="shared" si="50"/>
        <v>B7_resumen!H21</v>
      </c>
      <c r="EV18" s="185" t="str">
        <f t="shared" si="50"/>
        <v>B8_resumen!H21</v>
      </c>
      <c r="EW18" s="185" t="str">
        <f t="shared" si="50"/>
        <v>B9_resumen!H21</v>
      </c>
      <c r="EX18" s="185" t="str">
        <f t="shared" ref="EX18:GV18" si="51">"B"&amp;EX4&amp;"_resumen!"&amp;EX3&amp;$X$18</f>
        <v>B10_resumen!H21</v>
      </c>
      <c r="EY18" s="185" t="str">
        <f t="shared" si="51"/>
        <v>B11_resumen!H21</v>
      </c>
      <c r="EZ18" s="185" t="str">
        <f t="shared" si="51"/>
        <v>B12_resumen!H21</v>
      </c>
      <c r="FA18" s="185" t="str">
        <f t="shared" si="51"/>
        <v>B13_resumen!H21</v>
      </c>
      <c r="FB18" s="185" t="str">
        <f t="shared" si="51"/>
        <v>B14_resumen!H21</v>
      </c>
      <c r="FC18" s="185" t="str">
        <f t="shared" si="51"/>
        <v>B15_resumen!H21</v>
      </c>
      <c r="FD18" s="185" t="str">
        <f t="shared" si="51"/>
        <v>B16_resumen!H21</v>
      </c>
      <c r="FE18" s="185" t="str">
        <f t="shared" si="51"/>
        <v>B17_resumen!H21</v>
      </c>
      <c r="FF18" s="185" t="str">
        <f t="shared" si="51"/>
        <v>B18_resumen!H21</v>
      </c>
      <c r="FG18" s="185" t="str">
        <f t="shared" si="51"/>
        <v>B19_resumen!H21</v>
      </c>
      <c r="FH18" s="185" t="str">
        <f t="shared" si="51"/>
        <v>B20_resumen!H21</v>
      </c>
      <c r="FI18" s="185" t="str">
        <f t="shared" si="51"/>
        <v>BP_resumen!I21</v>
      </c>
      <c r="FJ18" s="185" t="str">
        <f t="shared" si="51"/>
        <v>B2_resumen!I21</v>
      </c>
      <c r="FK18" s="185" t="str">
        <f t="shared" si="51"/>
        <v>B3_resumen!I21</v>
      </c>
      <c r="FL18" s="185" t="str">
        <f t="shared" si="51"/>
        <v>B4_resumen!I21</v>
      </c>
      <c r="FM18" s="185" t="str">
        <f t="shared" si="51"/>
        <v>B5_resumen!I21</v>
      </c>
      <c r="FN18" s="185" t="str">
        <f t="shared" si="51"/>
        <v>B6_resumen!I21</v>
      </c>
      <c r="FO18" s="185" t="str">
        <f t="shared" si="51"/>
        <v>B7_resumen!I21</v>
      </c>
      <c r="FP18" s="185" t="str">
        <f t="shared" si="51"/>
        <v>B8_resumen!I21</v>
      </c>
      <c r="FQ18" s="185" t="str">
        <f t="shared" si="51"/>
        <v>B9_resumen!I21</v>
      </c>
      <c r="FR18" s="185" t="str">
        <f t="shared" si="51"/>
        <v>B10_resumen!I21</v>
      </c>
      <c r="FS18" s="185" t="str">
        <f t="shared" si="51"/>
        <v>B11_resumen!I21</v>
      </c>
      <c r="FT18" s="185" t="str">
        <f t="shared" si="51"/>
        <v>B12_resumen!I21</v>
      </c>
      <c r="FU18" s="185" t="str">
        <f t="shared" si="51"/>
        <v>B13_resumen!I21</v>
      </c>
      <c r="FV18" s="185" t="str">
        <f t="shared" si="51"/>
        <v>B14_resumen!I21</v>
      </c>
      <c r="FW18" s="185" t="str">
        <f t="shared" si="51"/>
        <v>B15_resumen!I21</v>
      </c>
      <c r="FX18" s="185" t="str">
        <f t="shared" si="51"/>
        <v>B16_resumen!I21</v>
      </c>
      <c r="FY18" s="185" t="str">
        <f t="shared" si="51"/>
        <v>B17_resumen!I21</v>
      </c>
      <c r="FZ18" s="185" t="str">
        <f t="shared" si="51"/>
        <v>B18_resumen!I21</v>
      </c>
      <c r="GA18" s="185" t="str">
        <f t="shared" si="51"/>
        <v>B19_resumen!I21</v>
      </c>
      <c r="GB18" s="185" t="str">
        <f t="shared" si="51"/>
        <v>B20_resumen!I21</v>
      </c>
      <c r="GC18" s="185" t="str">
        <f t="shared" si="51"/>
        <v>BP_resumen!J21</v>
      </c>
      <c r="GD18" s="185" t="str">
        <f t="shared" si="51"/>
        <v>B2_resumen!J21</v>
      </c>
      <c r="GE18" s="185" t="str">
        <f t="shared" si="51"/>
        <v>B3_resumen!J21</v>
      </c>
      <c r="GF18" s="185" t="str">
        <f t="shared" si="51"/>
        <v>B4_resumen!J21</v>
      </c>
      <c r="GG18" s="185" t="str">
        <f t="shared" si="51"/>
        <v>B5_resumen!J21</v>
      </c>
      <c r="GH18" s="185" t="str">
        <f t="shared" si="51"/>
        <v>B6_resumen!J21</v>
      </c>
      <c r="GI18" s="185" t="str">
        <f t="shared" si="51"/>
        <v>B7_resumen!J21</v>
      </c>
      <c r="GJ18" s="185" t="str">
        <f t="shared" si="51"/>
        <v>B8_resumen!J21</v>
      </c>
      <c r="GK18" s="185" t="str">
        <f t="shared" si="51"/>
        <v>B9_resumen!J21</v>
      </c>
      <c r="GL18" s="185" t="str">
        <f t="shared" si="51"/>
        <v>B10_resumen!J21</v>
      </c>
      <c r="GM18" s="185" t="str">
        <f t="shared" si="51"/>
        <v>B11_resumen!J21</v>
      </c>
      <c r="GN18" s="185" t="str">
        <f t="shared" si="51"/>
        <v>B12_resumen!J21</v>
      </c>
      <c r="GO18" s="185" t="str">
        <f t="shared" si="51"/>
        <v>B13_resumen!J21</v>
      </c>
      <c r="GP18" s="185" t="str">
        <f t="shared" si="51"/>
        <v>B14_resumen!J21</v>
      </c>
      <c r="GQ18" s="185" t="str">
        <f t="shared" si="51"/>
        <v>B15_resumen!J21</v>
      </c>
      <c r="GR18" s="185" t="str">
        <f t="shared" si="51"/>
        <v>B16_resumen!J21</v>
      </c>
      <c r="GS18" s="185" t="str">
        <f t="shared" si="51"/>
        <v>B17_resumen!J21</v>
      </c>
      <c r="GT18" s="185" t="str">
        <f t="shared" si="51"/>
        <v>B18_resumen!J21</v>
      </c>
      <c r="GU18" s="185" t="str">
        <f t="shared" si="51"/>
        <v>B19_resumen!J21</v>
      </c>
      <c r="GV18" s="185" t="str">
        <f t="shared" si="51"/>
        <v>B20_resumen!J21</v>
      </c>
      <c r="GW18" s="185" t="str">
        <f t="shared" ref="GW18:HP18" si="52">"B"&amp;GW4&amp;"_resumen!"&amp;GW3&amp;$X$18</f>
        <v>BP_resumen!K21</v>
      </c>
      <c r="GX18" s="185" t="str">
        <f t="shared" si="52"/>
        <v>B2_resumen!K21</v>
      </c>
      <c r="GY18" s="185" t="str">
        <f t="shared" si="52"/>
        <v>B3_resumen!K21</v>
      </c>
      <c r="GZ18" s="185" t="str">
        <f t="shared" si="52"/>
        <v>B4_resumen!K21</v>
      </c>
      <c r="HA18" s="185" t="str">
        <f t="shared" si="52"/>
        <v>B5_resumen!K21</v>
      </c>
      <c r="HB18" s="185" t="str">
        <f t="shared" si="52"/>
        <v>B6_resumen!K21</v>
      </c>
      <c r="HC18" s="185" t="str">
        <f t="shared" si="52"/>
        <v>B7_resumen!K21</v>
      </c>
      <c r="HD18" s="185" t="str">
        <f t="shared" si="52"/>
        <v>B8_resumen!K21</v>
      </c>
      <c r="HE18" s="185" t="str">
        <f t="shared" si="52"/>
        <v>B9_resumen!K21</v>
      </c>
      <c r="HF18" s="185" t="str">
        <f t="shared" si="52"/>
        <v>B10_resumen!K21</v>
      </c>
      <c r="HG18" s="185" t="str">
        <f t="shared" si="52"/>
        <v>B11_resumen!K21</v>
      </c>
      <c r="HH18" s="185" t="str">
        <f t="shared" si="52"/>
        <v>B12_resumen!K21</v>
      </c>
      <c r="HI18" s="185" t="str">
        <f t="shared" si="52"/>
        <v>B13_resumen!K21</v>
      </c>
      <c r="HJ18" s="185" t="str">
        <f t="shared" si="52"/>
        <v>B14_resumen!K21</v>
      </c>
      <c r="HK18" s="185" t="str">
        <f t="shared" si="52"/>
        <v>B15_resumen!K21</v>
      </c>
      <c r="HL18" s="185" t="str">
        <f t="shared" si="52"/>
        <v>B16_resumen!K21</v>
      </c>
      <c r="HM18" s="185" t="str">
        <f t="shared" si="52"/>
        <v>B17_resumen!K21</v>
      </c>
      <c r="HN18" s="185" t="str">
        <f t="shared" si="52"/>
        <v>B18_resumen!K21</v>
      </c>
      <c r="HO18" s="185" t="str">
        <f t="shared" si="52"/>
        <v>B19_resumen!K21</v>
      </c>
      <c r="HP18" s="185" t="str">
        <f t="shared" si="52"/>
        <v>B20_resumen!K21</v>
      </c>
    </row>
    <row r="19" spans="1:224" ht="15" x14ac:dyDescent="0.2">
      <c r="A19" s="33" t="str">
        <f t="shared" si="30"/>
        <v>4. Servicios y asesoramiento externos</v>
      </c>
      <c r="B19" s="34">
        <f t="shared" ca="1" si="31"/>
        <v>0</v>
      </c>
      <c r="C19" s="34">
        <f t="shared" ca="1" si="32"/>
        <v>0</v>
      </c>
      <c r="D19" s="34">
        <f t="shared" ca="1" si="33"/>
        <v>0</v>
      </c>
      <c r="E19" s="34">
        <f t="shared" ca="1" si="34"/>
        <v>0</v>
      </c>
      <c r="F19" s="34">
        <f t="shared" ca="1" si="35"/>
        <v>0</v>
      </c>
      <c r="G19" s="34">
        <f t="shared" ca="1" si="36"/>
        <v>0</v>
      </c>
      <c r="H19" s="34">
        <f ca="1">IFERROR(INDIRECT(EO19),0)+IFERROR(INDIRECT(EP19),0)+IFERROR(INDIRECT(EQ19),0)+IFERROR(INDIRECT(ER19),0)+IFERROR(INDIRECT(ES19),0)+IFERROR(INDIRECT(ET19),0)+IFERROR(INDIRECT(EU19),0)+IFERROR(INDIRECT(EV19),0)+IFERROR(INDIRECT(EW19),0)+IFERROR(INDIRECT(EX19),0)+IFERROR(INDIRECT(EY19),0)+IFERROR(INDIRECT(EZ19),0)+IFERROR(INDIRECT(FA19),0)+IFERROR(INDIRECT(FB19),0)+IFERROR(INDIRECT(FC19),0)+IFERROR(INDIRECT(FD19),0)+IFERROR(INDIRECT(FE19),0)+IFERROR(INDIRECT(FF19),0)+IFERROR(INDIRECT(FG19),0)+IFERROR(INDIRECT(FH19),0)</f>
        <v>0</v>
      </c>
      <c r="I19" s="34">
        <f ca="1">IFERROR(INDIRECT(FI19),0)+IFERROR(INDIRECT(FJ19),0)+IFERROR(INDIRECT(FK19),0)+IFERROR(INDIRECT(FL19),0)+IFERROR(INDIRECT(FM19),0)+IFERROR(INDIRECT(FN19),0)+IFERROR(INDIRECT(FO19),0)+IFERROR(INDIRECT(FP19),0)+IFERROR(INDIRECT(FQ19),0)+IFERROR(INDIRECT(FR19),0)+IFERROR(INDIRECT(FS19),0)+IFERROR(INDIRECT(FT19),0)+IFERROR(INDIRECT(FU19),0)+IFERROR(INDIRECT(FV19),0)+IFERROR(INDIRECT(FW19),0)+IFERROR(INDIRECT(FX19),0)+IFERROR(INDIRECT(FY19),0)+IFERROR(INDIRECT(FZ19),0)+IFERROR(INDIRECT(GA19),0)+IFERROR(INDIRECT(GB19),0)</f>
        <v>0</v>
      </c>
      <c r="J19" s="34">
        <f ca="1">IFERROR(INDIRECT(GC19),0)+IFERROR(INDIRECT(GD19),0)+IFERROR(INDIRECT(GE19),0)+IFERROR(INDIRECT(GF19),0)+IFERROR(INDIRECT(GG19),0)+IFERROR(INDIRECT(GH19),0)+IFERROR(INDIRECT(GI19),0)+IFERROR(INDIRECT(GJ19),0)+IFERROR(INDIRECT(GK19),0)+IFERROR(INDIRECT(GL19),0)+IFERROR(INDIRECT(GM19),0)+IFERROR(INDIRECT(GN19),0)+IFERROR(INDIRECT(GO19),0)+IFERROR(INDIRECT(GP19),0)+IFERROR(INDIRECT(GQ19),0)+IFERROR(INDIRECT(GR19),0)+IFERROR(INDIRECT(GS19),0)+IFERROR(INDIRECT(GT19),0)+IFERROR(INDIRECT(GU19),0)+IFERROR(INDIRECT(GV19),0)</f>
        <v>0</v>
      </c>
      <c r="K19" s="40">
        <f ca="1">ROUND(SUM(B19:J19),2)</f>
        <v>0</v>
      </c>
      <c r="L19" s="41">
        <f t="shared" ca="1" si="44"/>
        <v>0</v>
      </c>
      <c r="X19" s="116">
        <v>22</v>
      </c>
      <c r="Y19" s="157" t="str">
        <f>"B"&amp;Y4&amp;"_resumen!"&amp;Y3&amp;$X$19</f>
        <v>BP_resumen!B22</v>
      </c>
      <c r="Z19" s="157" t="str">
        <f t="shared" ref="Z19:CK19" si="53">"B"&amp;Z4&amp;"_resumen!"&amp;Z3&amp;$X$19</f>
        <v>B2_resumen!B22</v>
      </c>
      <c r="AA19" s="157" t="str">
        <f t="shared" si="53"/>
        <v>B3_resumen!B22</v>
      </c>
      <c r="AB19" s="157" t="str">
        <f t="shared" si="53"/>
        <v>B4_resumen!B22</v>
      </c>
      <c r="AC19" s="157" t="str">
        <f t="shared" si="53"/>
        <v>B5_resumen!B22</v>
      </c>
      <c r="AD19" s="157" t="str">
        <f t="shared" si="53"/>
        <v>B6_resumen!B22</v>
      </c>
      <c r="AE19" s="157" t="str">
        <f t="shared" si="53"/>
        <v>B7_resumen!B22</v>
      </c>
      <c r="AF19" s="157" t="str">
        <f t="shared" si="53"/>
        <v>B8_resumen!B22</v>
      </c>
      <c r="AG19" s="157" t="str">
        <f t="shared" si="53"/>
        <v>B9_resumen!B22</v>
      </c>
      <c r="AH19" s="157" t="str">
        <f t="shared" si="53"/>
        <v>B10_resumen!B22</v>
      </c>
      <c r="AI19" s="157" t="str">
        <f t="shared" si="53"/>
        <v>B11_resumen!B22</v>
      </c>
      <c r="AJ19" s="157" t="str">
        <f t="shared" si="53"/>
        <v>B12_resumen!B22</v>
      </c>
      <c r="AK19" s="157" t="str">
        <f t="shared" si="53"/>
        <v>B13_resumen!B22</v>
      </c>
      <c r="AL19" s="157" t="str">
        <f t="shared" si="53"/>
        <v>B14_resumen!B22</v>
      </c>
      <c r="AM19" s="157" t="str">
        <f t="shared" si="53"/>
        <v>B15_resumen!B22</v>
      </c>
      <c r="AN19" s="157" t="str">
        <f t="shared" si="53"/>
        <v>B16_resumen!B22</v>
      </c>
      <c r="AO19" s="157" t="str">
        <f t="shared" si="53"/>
        <v>B17_resumen!B22</v>
      </c>
      <c r="AP19" s="157" t="str">
        <f t="shared" si="53"/>
        <v>B18_resumen!B22</v>
      </c>
      <c r="AQ19" s="157" t="str">
        <f t="shared" si="53"/>
        <v>B19_resumen!B22</v>
      </c>
      <c r="AR19" s="157" t="str">
        <f t="shared" si="53"/>
        <v>B20_resumen!B22</v>
      </c>
      <c r="AS19" s="157" t="str">
        <f t="shared" si="53"/>
        <v>BP_resumen!C22</v>
      </c>
      <c r="AT19" s="157" t="str">
        <f t="shared" si="53"/>
        <v>B2_resumen!C22</v>
      </c>
      <c r="AU19" s="157" t="str">
        <f t="shared" si="53"/>
        <v>B3_resumen!C22</v>
      </c>
      <c r="AV19" s="157" t="str">
        <f t="shared" si="53"/>
        <v>B4_resumen!C22</v>
      </c>
      <c r="AW19" s="157" t="str">
        <f t="shared" si="53"/>
        <v>B5_resumen!C22</v>
      </c>
      <c r="AX19" s="157" t="str">
        <f t="shared" si="53"/>
        <v>B6_resumen!C22</v>
      </c>
      <c r="AY19" s="157" t="str">
        <f t="shared" si="53"/>
        <v>B7_resumen!C22</v>
      </c>
      <c r="AZ19" s="157" t="str">
        <f t="shared" si="53"/>
        <v>B8_resumen!C22</v>
      </c>
      <c r="BA19" s="157" t="str">
        <f t="shared" si="53"/>
        <v>B9_resumen!C22</v>
      </c>
      <c r="BB19" s="157" t="str">
        <f t="shared" si="53"/>
        <v>B10_resumen!C22</v>
      </c>
      <c r="BC19" s="157" t="str">
        <f t="shared" si="53"/>
        <v>B11_resumen!C22</v>
      </c>
      <c r="BD19" s="157" t="str">
        <f t="shared" si="53"/>
        <v>B12_resumen!C22</v>
      </c>
      <c r="BE19" s="157" t="str">
        <f t="shared" si="53"/>
        <v>B13_resumen!C22</v>
      </c>
      <c r="BF19" s="157" t="str">
        <f t="shared" si="53"/>
        <v>B14_resumen!C22</v>
      </c>
      <c r="BG19" s="157" t="str">
        <f t="shared" si="53"/>
        <v>B15_resumen!C22</v>
      </c>
      <c r="BH19" s="157" t="str">
        <f t="shared" si="53"/>
        <v>B16_resumen!C22</v>
      </c>
      <c r="BI19" s="157" t="str">
        <f t="shared" si="53"/>
        <v>B17_resumen!C22</v>
      </c>
      <c r="BJ19" s="157" t="str">
        <f t="shared" si="53"/>
        <v>B18_resumen!C22</v>
      </c>
      <c r="BK19" s="157" t="str">
        <f t="shared" si="53"/>
        <v>B19_resumen!C22</v>
      </c>
      <c r="BL19" s="157" t="str">
        <f t="shared" si="53"/>
        <v>B20_resumen!C22</v>
      </c>
      <c r="BM19" s="157" t="str">
        <f t="shared" si="53"/>
        <v>BP_resumen!D22</v>
      </c>
      <c r="BN19" s="157" t="str">
        <f t="shared" si="53"/>
        <v>B2_resumen!D22</v>
      </c>
      <c r="BO19" s="157" t="str">
        <f t="shared" si="53"/>
        <v>B3_resumen!D22</v>
      </c>
      <c r="BP19" s="157" t="str">
        <f t="shared" si="53"/>
        <v>B4_resumen!D22</v>
      </c>
      <c r="BQ19" s="157" t="str">
        <f t="shared" si="53"/>
        <v>B5_resumen!D22</v>
      </c>
      <c r="BR19" s="157" t="str">
        <f t="shared" si="53"/>
        <v>B6_resumen!D22</v>
      </c>
      <c r="BS19" s="157" t="str">
        <f t="shared" si="53"/>
        <v>B7_resumen!D22</v>
      </c>
      <c r="BT19" s="157" t="str">
        <f t="shared" si="53"/>
        <v>B8_resumen!D22</v>
      </c>
      <c r="BU19" s="157" t="str">
        <f t="shared" si="53"/>
        <v>B9_resumen!D22</v>
      </c>
      <c r="BV19" s="157" t="str">
        <f t="shared" si="53"/>
        <v>B10_resumen!D22</v>
      </c>
      <c r="BW19" s="157" t="str">
        <f t="shared" si="53"/>
        <v>B11_resumen!D22</v>
      </c>
      <c r="BX19" s="157" t="str">
        <f t="shared" si="53"/>
        <v>B12_resumen!D22</v>
      </c>
      <c r="BY19" s="157" t="str">
        <f t="shared" si="53"/>
        <v>B13_resumen!D22</v>
      </c>
      <c r="BZ19" s="157" t="str">
        <f t="shared" si="53"/>
        <v>B14_resumen!D22</v>
      </c>
      <c r="CA19" s="157" t="str">
        <f t="shared" si="53"/>
        <v>B15_resumen!D22</v>
      </c>
      <c r="CB19" s="157" t="str">
        <f t="shared" si="53"/>
        <v>B16_resumen!D22</v>
      </c>
      <c r="CC19" s="157" t="str">
        <f t="shared" si="53"/>
        <v>B17_resumen!D22</v>
      </c>
      <c r="CD19" s="157" t="str">
        <f t="shared" si="53"/>
        <v>B18_resumen!D22</v>
      </c>
      <c r="CE19" s="157" t="str">
        <f t="shared" si="53"/>
        <v>B19_resumen!D22</v>
      </c>
      <c r="CF19" s="157" t="str">
        <f t="shared" si="53"/>
        <v>B20_resumen!D22</v>
      </c>
      <c r="CG19" s="157" t="str">
        <f t="shared" si="53"/>
        <v>BP_resumen!E22</v>
      </c>
      <c r="CH19" s="157" t="str">
        <f t="shared" si="53"/>
        <v>B2_resumen!E22</v>
      </c>
      <c r="CI19" s="157" t="str">
        <f t="shared" si="53"/>
        <v>B3_resumen!E22</v>
      </c>
      <c r="CJ19" s="157" t="str">
        <f t="shared" si="53"/>
        <v>B4_resumen!E22</v>
      </c>
      <c r="CK19" s="157" t="str">
        <f t="shared" si="53"/>
        <v>B5_resumen!E22</v>
      </c>
      <c r="CL19" s="157" t="str">
        <f t="shared" ref="CL19:EW19" si="54">"B"&amp;CL4&amp;"_resumen!"&amp;CL3&amp;$X$19</f>
        <v>B6_resumen!E22</v>
      </c>
      <c r="CM19" s="157" t="str">
        <f t="shared" si="54"/>
        <v>B7_resumen!E22</v>
      </c>
      <c r="CN19" s="157" t="str">
        <f t="shared" si="54"/>
        <v>B8_resumen!E22</v>
      </c>
      <c r="CO19" s="157" t="str">
        <f t="shared" si="54"/>
        <v>B9_resumen!E22</v>
      </c>
      <c r="CP19" s="157" t="str">
        <f t="shared" si="54"/>
        <v>B10_resumen!E22</v>
      </c>
      <c r="CQ19" s="157" t="str">
        <f t="shared" si="54"/>
        <v>B11_resumen!E22</v>
      </c>
      <c r="CR19" s="157" t="str">
        <f t="shared" si="54"/>
        <v>B12_resumen!E22</v>
      </c>
      <c r="CS19" s="157" t="str">
        <f t="shared" si="54"/>
        <v>B13_resumen!E22</v>
      </c>
      <c r="CT19" s="157" t="str">
        <f t="shared" si="54"/>
        <v>B14_resumen!E22</v>
      </c>
      <c r="CU19" s="157" t="str">
        <f t="shared" si="54"/>
        <v>B15_resumen!E22</v>
      </c>
      <c r="CV19" s="157" t="str">
        <f t="shared" si="54"/>
        <v>B16_resumen!E22</v>
      </c>
      <c r="CW19" s="157" t="str">
        <f t="shared" si="54"/>
        <v>B17_resumen!E22</v>
      </c>
      <c r="CX19" s="157" t="str">
        <f t="shared" si="54"/>
        <v>B18_resumen!E22</v>
      </c>
      <c r="CY19" s="157" t="str">
        <f t="shared" si="54"/>
        <v>B19_resumen!E22</v>
      </c>
      <c r="CZ19" s="157" t="str">
        <f t="shared" si="54"/>
        <v>B20_resumen!E22</v>
      </c>
      <c r="DA19" s="157" t="str">
        <f t="shared" si="54"/>
        <v>BP_resumen!F22</v>
      </c>
      <c r="DB19" s="157" t="str">
        <f t="shared" si="54"/>
        <v>B2_resumen!F22</v>
      </c>
      <c r="DC19" s="157" t="str">
        <f t="shared" si="54"/>
        <v>B3_resumen!F22</v>
      </c>
      <c r="DD19" s="157" t="str">
        <f t="shared" si="54"/>
        <v>B4_resumen!F22</v>
      </c>
      <c r="DE19" s="157" t="str">
        <f t="shared" si="54"/>
        <v>B5_resumen!F22</v>
      </c>
      <c r="DF19" s="157" t="str">
        <f t="shared" si="54"/>
        <v>B6_resumen!F22</v>
      </c>
      <c r="DG19" s="157" t="str">
        <f t="shared" si="54"/>
        <v>B7_resumen!F22</v>
      </c>
      <c r="DH19" s="157" t="str">
        <f t="shared" si="54"/>
        <v>B8_resumen!F22</v>
      </c>
      <c r="DI19" s="157" t="str">
        <f t="shared" si="54"/>
        <v>B9_resumen!F22</v>
      </c>
      <c r="DJ19" s="157" t="str">
        <f t="shared" si="54"/>
        <v>B10_resumen!F22</v>
      </c>
      <c r="DK19" s="157" t="str">
        <f t="shared" si="54"/>
        <v>B11_resumen!F22</v>
      </c>
      <c r="DL19" s="157" t="str">
        <f t="shared" si="54"/>
        <v>B12_resumen!F22</v>
      </c>
      <c r="DM19" s="157" t="str">
        <f t="shared" si="54"/>
        <v>B13_resumen!F22</v>
      </c>
      <c r="DN19" s="157" t="str">
        <f t="shared" si="54"/>
        <v>B14_resumen!F22</v>
      </c>
      <c r="DO19" s="157" t="str">
        <f t="shared" si="54"/>
        <v>B15_resumen!F22</v>
      </c>
      <c r="DP19" s="157" t="str">
        <f t="shared" si="54"/>
        <v>B16_resumen!F22</v>
      </c>
      <c r="DQ19" s="157" t="str">
        <f t="shared" si="54"/>
        <v>B17_resumen!F22</v>
      </c>
      <c r="DR19" s="157" t="str">
        <f t="shared" si="54"/>
        <v>B18_resumen!F22</v>
      </c>
      <c r="DS19" s="157" t="str">
        <f t="shared" si="54"/>
        <v>B19_resumen!F22</v>
      </c>
      <c r="DT19" s="157" t="str">
        <f t="shared" si="54"/>
        <v>B20_resumen!F22</v>
      </c>
      <c r="DU19" s="157" t="str">
        <f t="shared" si="54"/>
        <v>BP_resumen!G22</v>
      </c>
      <c r="DV19" s="157" t="str">
        <f t="shared" si="54"/>
        <v>B2_resumen!G22</v>
      </c>
      <c r="DW19" s="157" t="str">
        <f t="shared" si="54"/>
        <v>B3_resumen!G22</v>
      </c>
      <c r="DX19" s="157" t="str">
        <f t="shared" si="54"/>
        <v>B4_resumen!G22</v>
      </c>
      <c r="DY19" s="157" t="str">
        <f t="shared" si="54"/>
        <v>B5_resumen!G22</v>
      </c>
      <c r="DZ19" s="157" t="str">
        <f t="shared" si="54"/>
        <v>B6_resumen!G22</v>
      </c>
      <c r="EA19" s="157" t="str">
        <f t="shared" si="54"/>
        <v>B7_resumen!G22</v>
      </c>
      <c r="EB19" s="157" t="str">
        <f t="shared" si="54"/>
        <v>B8_resumen!G22</v>
      </c>
      <c r="EC19" s="157" t="str">
        <f t="shared" si="54"/>
        <v>B9_resumen!G22</v>
      </c>
      <c r="ED19" s="157" t="str">
        <f t="shared" si="54"/>
        <v>B10_resumen!G22</v>
      </c>
      <c r="EE19" s="157" t="str">
        <f t="shared" si="54"/>
        <v>B11_resumen!G22</v>
      </c>
      <c r="EF19" s="157" t="str">
        <f t="shared" si="54"/>
        <v>B12_resumen!G22</v>
      </c>
      <c r="EG19" s="157" t="str">
        <f t="shared" si="54"/>
        <v>B13_resumen!G22</v>
      </c>
      <c r="EH19" s="157" t="str">
        <f t="shared" si="54"/>
        <v>B14_resumen!G22</v>
      </c>
      <c r="EI19" s="157" t="str">
        <f t="shared" si="54"/>
        <v>B15_resumen!G22</v>
      </c>
      <c r="EJ19" s="157" t="str">
        <f t="shared" si="54"/>
        <v>B16_resumen!G22</v>
      </c>
      <c r="EK19" s="157" t="str">
        <f t="shared" si="54"/>
        <v>B17_resumen!G22</v>
      </c>
      <c r="EL19" s="157" t="str">
        <f t="shared" si="54"/>
        <v>B18_resumen!G22</v>
      </c>
      <c r="EM19" s="157" t="str">
        <f t="shared" si="54"/>
        <v>B19_resumen!G22</v>
      </c>
      <c r="EN19" s="157" t="str">
        <f t="shared" si="54"/>
        <v>B20_resumen!G22</v>
      </c>
      <c r="EO19" s="185" t="str">
        <f t="shared" si="54"/>
        <v>BP_resumen!H22</v>
      </c>
      <c r="EP19" s="185" t="str">
        <f t="shared" si="54"/>
        <v>B2_resumen!H22</v>
      </c>
      <c r="EQ19" s="185" t="str">
        <f t="shared" si="54"/>
        <v>B3_resumen!H22</v>
      </c>
      <c r="ER19" s="185" t="str">
        <f t="shared" si="54"/>
        <v>B4_resumen!H22</v>
      </c>
      <c r="ES19" s="185" t="str">
        <f t="shared" si="54"/>
        <v>B5_resumen!H22</v>
      </c>
      <c r="ET19" s="185" t="str">
        <f t="shared" si="54"/>
        <v>B6_resumen!H22</v>
      </c>
      <c r="EU19" s="185" t="str">
        <f t="shared" si="54"/>
        <v>B7_resumen!H22</v>
      </c>
      <c r="EV19" s="185" t="str">
        <f t="shared" si="54"/>
        <v>B8_resumen!H22</v>
      </c>
      <c r="EW19" s="185" t="str">
        <f t="shared" si="54"/>
        <v>B9_resumen!H22</v>
      </c>
      <c r="EX19" s="185" t="str">
        <f t="shared" ref="EX19:GV19" si="55">"B"&amp;EX4&amp;"_resumen!"&amp;EX3&amp;$X$19</f>
        <v>B10_resumen!H22</v>
      </c>
      <c r="EY19" s="185" t="str">
        <f t="shared" si="55"/>
        <v>B11_resumen!H22</v>
      </c>
      <c r="EZ19" s="185" t="str">
        <f t="shared" si="55"/>
        <v>B12_resumen!H22</v>
      </c>
      <c r="FA19" s="185" t="str">
        <f t="shared" si="55"/>
        <v>B13_resumen!H22</v>
      </c>
      <c r="FB19" s="185" t="str">
        <f t="shared" si="55"/>
        <v>B14_resumen!H22</v>
      </c>
      <c r="FC19" s="185" t="str">
        <f t="shared" si="55"/>
        <v>B15_resumen!H22</v>
      </c>
      <c r="FD19" s="185" t="str">
        <f t="shared" si="55"/>
        <v>B16_resumen!H22</v>
      </c>
      <c r="FE19" s="185" t="str">
        <f t="shared" si="55"/>
        <v>B17_resumen!H22</v>
      </c>
      <c r="FF19" s="185" t="str">
        <f t="shared" si="55"/>
        <v>B18_resumen!H22</v>
      </c>
      <c r="FG19" s="185" t="str">
        <f t="shared" si="55"/>
        <v>B19_resumen!H22</v>
      </c>
      <c r="FH19" s="185" t="str">
        <f t="shared" si="55"/>
        <v>B20_resumen!H22</v>
      </c>
      <c r="FI19" s="185" t="str">
        <f t="shared" si="55"/>
        <v>BP_resumen!I22</v>
      </c>
      <c r="FJ19" s="185" t="str">
        <f t="shared" si="55"/>
        <v>B2_resumen!I22</v>
      </c>
      <c r="FK19" s="185" t="str">
        <f t="shared" si="55"/>
        <v>B3_resumen!I22</v>
      </c>
      <c r="FL19" s="185" t="str">
        <f t="shared" si="55"/>
        <v>B4_resumen!I22</v>
      </c>
      <c r="FM19" s="185" t="str">
        <f t="shared" si="55"/>
        <v>B5_resumen!I22</v>
      </c>
      <c r="FN19" s="185" t="str">
        <f t="shared" si="55"/>
        <v>B6_resumen!I22</v>
      </c>
      <c r="FO19" s="185" t="str">
        <f t="shared" si="55"/>
        <v>B7_resumen!I22</v>
      </c>
      <c r="FP19" s="185" t="str">
        <f t="shared" si="55"/>
        <v>B8_resumen!I22</v>
      </c>
      <c r="FQ19" s="185" t="str">
        <f t="shared" si="55"/>
        <v>B9_resumen!I22</v>
      </c>
      <c r="FR19" s="185" t="str">
        <f t="shared" si="55"/>
        <v>B10_resumen!I22</v>
      </c>
      <c r="FS19" s="185" t="str">
        <f t="shared" si="55"/>
        <v>B11_resumen!I22</v>
      </c>
      <c r="FT19" s="185" t="str">
        <f t="shared" si="55"/>
        <v>B12_resumen!I22</v>
      </c>
      <c r="FU19" s="185" t="str">
        <f t="shared" si="55"/>
        <v>B13_resumen!I22</v>
      </c>
      <c r="FV19" s="185" t="str">
        <f t="shared" si="55"/>
        <v>B14_resumen!I22</v>
      </c>
      <c r="FW19" s="185" t="str">
        <f t="shared" si="55"/>
        <v>B15_resumen!I22</v>
      </c>
      <c r="FX19" s="185" t="str">
        <f t="shared" si="55"/>
        <v>B16_resumen!I22</v>
      </c>
      <c r="FY19" s="185" t="str">
        <f t="shared" si="55"/>
        <v>B17_resumen!I22</v>
      </c>
      <c r="FZ19" s="185" t="str">
        <f t="shared" si="55"/>
        <v>B18_resumen!I22</v>
      </c>
      <c r="GA19" s="185" t="str">
        <f t="shared" si="55"/>
        <v>B19_resumen!I22</v>
      </c>
      <c r="GB19" s="185" t="str">
        <f t="shared" si="55"/>
        <v>B20_resumen!I22</v>
      </c>
      <c r="GC19" s="185" t="str">
        <f t="shared" si="55"/>
        <v>BP_resumen!J22</v>
      </c>
      <c r="GD19" s="185" t="str">
        <f t="shared" si="55"/>
        <v>B2_resumen!J22</v>
      </c>
      <c r="GE19" s="185" t="str">
        <f t="shared" si="55"/>
        <v>B3_resumen!J22</v>
      </c>
      <c r="GF19" s="185" t="str">
        <f t="shared" si="55"/>
        <v>B4_resumen!J22</v>
      </c>
      <c r="GG19" s="185" t="str">
        <f t="shared" si="55"/>
        <v>B5_resumen!J22</v>
      </c>
      <c r="GH19" s="185" t="str">
        <f t="shared" si="55"/>
        <v>B6_resumen!J22</v>
      </c>
      <c r="GI19" s="185" t="str">
        <f t="shared" si="55"/>
        <v>B7_resumen!J22</v>
      </c>
      <c r="GJ19" s="185" t="str">
        <f t="shared" si="55"/>
        <v>B8_resumen!J22</v>
      </c>
      <c r="GK19" s="185" t="str">
        <f t="shared" si="55"/>
        <v>B9_resumen!J22</v>
      </c>
      <c r="GL19" s="185" t="str">
        <f t="shared" si="55"/>
        <v>B10_resumen!J22</v>
      </c>
      <c r="GM19" s="185" t="str">
        <f t="shared" si="55"/>
        <v>B11_resumen!J22</v>
      </c>
      <c r="GN19" s="185" t="str">
        <f t="shared" si="55"/>
        <v>B12_resumen!J22</v>
      </c>
      <c r="GO19" s="185" t="str">
        <f t="shared" si="55"/>
        <v>B13_resumen!J22</v>
      </c>
      <c r="GP19" s="185" t="str">
        <f t="shared" si="55"/>
        <v>B14_resumen!J22</v>
      </c>
      <c r="GQ19" s="185" t="str">
        <f t="shared" si="55"/>
        <v>B15_resumen!J22</v>
      </c>
      <c r="GR19" s="185" t="str">
        <f t="shared" si="55"/>
        <v>B16_resumen!J22</v>
      </c>
      <c r="GS19" s="185" t="str">
        <f t="shared" si="55"/>
        <v>B17_resumen!J22</v>
      </c>
      <c r="GT19" s="185" t="str">
        <f t="shared" si="55"/>
        <v>B18_resumen!J22</v>
      </c>
      <c r="GU19" s="185" t="str">
        <f t="shared" si="55"/>
        <v>B19_resumen!J22</v>
      </c>
      <c r="GV19" s="185" t="str">
        <f t="shared" si="55"/>
        <v>B20_resumen!J22</v>
      </c>
      <c r="GW19" s="185" t="str">
        <f t="shared" ref="GW19:HP19" si="56">"B"&amp;GW4&amp;"_resumen!"&amp;GW3&amp;$X$19</f>
        <v>BP_resumen!K22</v>
      </c>
      <c r="GX19" s="185" t="str">
        <f t="shared" si="56"/>
        <v>B2_resumen!K22</v>
      </c>
      <c r="GY19" s="185" t="str">
        <f t="shared" si="56"/>
        <v>B3_resumen!K22</v>
      </c>
      <c r="GZ19" s="185" t="str">
        <f t="shared" si="56"/>
        <v>B4_resumen!K22</v>
      </c>
      <c r="HA19" s="185" t="str">
        <f t="shared" si="56"/>
        <v>B5_resumen!K22</v>
      </c>
      <c r="HB19" s="185" t="str">
        <f t="shared" si="56"/>
        <v>B6_resumen!K22</v>
      </c>
      <c r="HC19" s="185" t="str">
        <f t="shared" si="56"/>
        <v>B7_resumen!K22</v>
      </c>
      <c r="HD19" s="185" t="str">
        <f t="shared" si="56"/>
        <v>B8_resumen!K22</v>
      </c>
      <c r="HE19" s="185" t="str">
        <f t="shared" si="56"/>
        <v>B9_resumen!K22</v>
      </c>
      <c r="HF19" s="185" t="str">
        <f t="shared" si="56"/>
        <v>B10_resumen!K22</v>
      </c>
      <c r="HG19" s="185" t="str">
        <f t="shared" si="56"/>
        <v>B11_resumen!K22</v>
      </c>
      <c r="HH19" s="185" t="str">
        <f t="shared" si="56"/>
        <v>B12_resumen!K22</v>
      </c>
      <c r="HI19" s="185" t="str">
        <f t="shared" si="56"/>
        <v>B13_resumen!K22</v>
      </c>
      <c r="HJ19" s="185" t="str">
        <f t="shared" si="56"/>
        <v>B14_resumen!K22</v>
      </c>
      <c r="HK19" s="185" t="str">
        <f t="shared" si="56"/>
        <v>B15_resumen!K22</v>
      </c>
      <c r="HL19" s="185" t="str">
        <f t="shared" si="56"/>
        <v>B16_resumen!K22</v>
      </c>
      <c r="HM19" s="185" t="str">
        <f t="shared" si="56"/>
        <v>B17_resumen!K22</v>
      </c>
      <c r="HN19" s="185" t="str">
        <f t="shared" si="56"/>
        <v>B18_resumen!K22</v>
      </c>
      <c r="HO19" s="185" t="str">
        <f t="shared" si="56"/>
        <v>B19_resumen!K22</v>
      </c>
      <c r="HP19" s="185" t="str">
        <f t="shared" si="56"/>
        <v>B20_resumen!K22</v>
      </c>
    </row>
    <row r="20" spans="1:224" ht="15" x14ac:dyDescent="0.2">
      <c r="A20" s="33" t="str">
        <f t="shared" si="30"/>
        <v>5. Equipos</v>
      </c>
      <c r="B20" s="34">
        <f t="shared" ca="1" si="31"/>
        <v>0</v>
      </c>
      <c r="C20" s="34">
        <f t="shared" ca="1" si="32"/>
        <v>0</v>
      </c>
      <c r="D20" s="34">
        <f t="shared" ca="1" si="33"/>
        <v>0</v>
      </c>
      <c r="E20" s="34">
        <f t="shared" ca="1" si="34"/>
        <v>0</v>
      </c>
      <c r="F20" s="34">
        <f t="shared" ca="1" si="35"/>
        <v>0</v>
      </c>
      <c r="G20" s="34">
        <f t="shared" ca="1" si="36"/>
        <v>0</v>
      </c>
      <c r="H20" s="34">
        <f ca="1">IFERROR(INDIRECT(EO20),0)+IFERROR(INDIRECT(EP20),0)+IFERROR(INDIRECT(EQ20),0)+IFERROR(INDIRECT(ER20),0)+IFERROR(INDIRECT(ES20),0)+IFERROR(INDIRECT(ET20),0)+IFERROR(INDIRECT(EU20),0)+IFERROR(INDIRECT(EV20),0)+IFERROR(INDIRECT(EW20),0)+IFERROR(INDIRECT(EX20),0)+IFERROR(INDIRECT(EY20),0)+IFERROR(INDIRECT(EZ20),0)+IFERROR(INDIRECT(FA20),0)+IFERROR(INDIRECT(FB20),0)+IFERROR(INDIRECT(FC20),0)+IFERROR(INDIRECT(FD20),0)+IFERROR(INDIRECT(FE20),0)+IFERROR(INDIRECT(FF20),0)+IFERROR(INDIRECT(FG20),0)+IFERROR(INDIRECT(FH20),0)</f>
        <v>0</v>
      </c>
      <c r="I20" s="34">
        <f ca="1">IFERROR(INDIRECT(FI20),0)+IFERROR(INDIRECT(FJ20),0)+IFERROR(INDIRECT(FK20),0)+IFERROR(INDIRECT(FL20),0)+IFERROR(INDIRECT(FM20),0)+IFERROR(INDIRECT(FN20),0)+IFERROR(INDIRECT(FO20),0)+IFERROR(INDIRECT(FP20),0)+IFERROR(INDIRECT(FQ20),0)+IFERROR(INDIRECT(FR20),0)+IFERROR(INDIRECT(FS20),0)+IFERROR(INDIRECT(FT20),0)+IFERROR(INDIRECT(FU20),0)+IFERROR(INDIRECT(FV20),0)+IFERROR(INDIRECT(FW20),0)+IFERROR(INDIRECT(FX20),0)+IFERROR(INDIRECT(FY20),0)+IFERROR(INDIRECT(FZ20),0)+IFERROR(INDIRECT(GA20),0)+IFERROR(INDIRECT(GB20),0)</f>
        <v>0</v>
      </c>
      <c r="J20" s="34">
        <f ca="1">IFERROR(INDIRECT(GC20),0)+IFERROR(INDIRECT(GD20),0)+IFERROR(INDIRECT(GE20),0)+IFERROR(INDIRECT(GF20),0)+IFERROR(INDIRECT(GG20),0)+IFERROR(INDIRECT(GH20),0)+IFERROR(INDIRECT(GI20),0)+IFERROR(INDIRECT(GJ20),0)+IFERROR(INDIRECT(GK20),0)+IFERROR(INDIRECT(GL20),0)+IFERROR(INDIRECT(GM20),0)+IFERROR(INDIRECT(GN20),0)+IFERROR(INDIRECT(GO20),0)+IFERROR(INDIRECT(GP20),0)+IFERROR(INDIRECT(GQ20),0)+IFERROR(INDIRECT(GR20),0)+IFERROR(INDIRECT(GS20),0)+IFERROR(INDIRECT(GT20),0)+IFERROR(INDIRECT(GU20),0)+IFERROR(INDIRECT(GV20),0)</f>
        <v>0</v>
      </c>
      <c r="K20" s="40">
        <f ca="1">ROUND(SUM(B20:J20),2)</f>
        <v>0</v>
      </c>
      <c r="L20" s="41">
        <f t="shared" ca="1" si="44"/>
        <v>0</v>
      </c>
      <c r="X20" s="116">
        <v>23</v>
      </c>
      <c r="Y20" s="157" t="str">
        <f>"B"&amp;Y4&amp;"_resumen!"&amp;Y3&amp;$X$20</f>
        <v>BP_resumen!B23</v>
      </c>
      <c r="Z20" s="157" t="str">
        <f t="shared" ref="Z20:CK20" si="57">"B"&amp;Z4&amp;"_resumen!"&amp;Z3&amp;$X$20</f>
        <v>B2_resumen!B23</v>
      </c>
      <c r="AA20" s="157" t="str">
        <f t="shared" si="57"/>
        <v>B3_resumen!B23</v>
      </c>
      <c r="AB20" s="157" t="str">
        <f t="shared" si="57"/>
        <v>B4_resumen!B23</v>
      </c>
      <c r="AC20" s="157" t="str">
        <f t="shared" si="57"/>
        <v>B5_resumen!B23</v>
      </c>
      <c r="AD20" s="157" t="str">
        <f t="shared" si="57"/>
        <v>B6_resumen!B23</v>
      </c>
      <c r="AE20" s="157" t="str">
        <f t="shared" si="57"/>
        <v>B7_resumen!B23</v>
      </c>
      <c r="AF20" s="157" t="str">
        <f t="shared" si="57"/>
        <v>B8_resumen!B23</v>
      </c>
      <c r="AG20" s="157" t="str">
        <f t="shared" si="57"/>
        <v>B9_resumen!B23</v>
      </c>
      <c r="AH20" s="157" t="str">
        <f t="shared" si="57"/>
        <v>B10_resumen!B23</v>
      </c>
      <c r="AI20" s="157" t="str">
        <f t="shared" si="57"/>
        <v>B11_resumen!B23</v>
      </c>
      <c r="AJ20" s="157" t="str">
        <f t="shared" si="57"/>
        <v>B12_resumen!B23</v>
      </c>
      <c r="AK20" s="157" t="str">
        <f t="shared" si="57"/>
        <v>B13_resumen!B23</v>
      </c>
      <c r="AL20" s="157" t="str">
        <f t="shared" si="57"/>
        <v>B14_resumen!B23</v>
      </c>
      <c r="AM20" s="157" t="str">
        <f t="shared" si="57"/>
        <v>B15_resumen!B23</v>
      </c>
      <c r="AN20" s="157" t="str">
        <f t="shared" si="57"/>
        <v>B16_resumen!B23</v>
      </c>
      <c r="AO20" s="157" t="str">
        <f t="shared" si="57"/>
        <v>B17_resumen!B23</v>
      </c>
      <c r="AP20" s="157" t="str">
        <f t="shared" si="57"/>
        <v>B18_resumen!B23</v>
      </c>
      <c r="AQ20" s="157" t="str">
        <f t="shared" si="57"/>
        <v>B19_resumen!B23</v>
      </c>
      <c r="AR20" s="157" t="str">
        <f t="shared" si="57"/>
        <v>B20_resumen!B23</v>
      </c>
      <c r="AS20" s="157" t="str">
        <f t="shared" si="57"/>
        <v>BP_resumen!C23</v>
      </c>
      <c r="AT20" s="157" t="str">
        <f t="shared" si="57"/>
        <v>B2_resumen!C23</v>
      </c>
      <c r="AU20" s="157" t="str">
        <f t="shared" si="57"/>
        <v>B3_resumen!C23</v>
      </c>
      <c r="AV20" s="157" t="str">
        <f t="shared" si="57"/>
        <v>B4_resumen!C23</v>
      </c>
      <c r="AW20" s="157" t="str">
        <f t="shared" si="57"/>
        <v>B5_resumen!C23</v>
      </c>
      <c r="AX20" s="157" t="str">
        <f t="shared" si="57"/>
        <v>B6_resumen!C23</v>
      </c>
      <c r="AY20" s="157" t="str">
        <f t="shared" si="57"/>
        <v>B7_resumen!C23</v>
      </c>
      <c r="AZ20" s="157" t="str">
        <f t="shared" si="57"/>
        <v>B8_resumen!C23</v>
      </c>
      <c r="BA20" s="157" t="str">
        <f t="shared" si="57"/>
        <v>B9_resumen!C23</v>
      </c>
      <c r="BB20" s="157" t="str">
        <f t="shared" si="57"/>
        <v>B10_resumen!C23</v>
      </c>
      <c r="BC20" s="157" t="str">
        <f t="shared" si="57"/>
        <v>B11_resumen!C23</v>
      </c>
      <c r="BD20" s="157" t="str">
        <f t="shared" si="57"/>
        <v>B12_resumen!C23</v>
      </c>
      <c r="BE20" s="157" t="str">
        <f t="shared" si="57"/>
        <v>B13_resumen!C23</v>
      </c>
      <c r="BF20" s="157" t="str">
        <f t="shared" si="57"/>
        <v>B14_resumen!C23</v>
      </c>
      <c r="BG20" s="157" t="str">
        <f t="shared" si="57"/>
        <v>B15_resumen!C23</v>
      </c>
      <c r="BH20" s="157" t="str">
        <f t="shared" si="57"/>
        <v>B16_resumen!C23</v>
      </c>
      <c r="BI20" s="157" t="str">
        <f t="shared" si="57"/>
        <v>B17_resumen!C23</v>
      </c>
      <c r="BJ20" s="157" t="str">
        <f t="shared" si="57"/>
        <v>B18_resumen!C23</v>
      </c>
      <c r="BK20" s="157" t="str">
        <f t="shared" si="57"/>
        <v>B19_resumen!C23</v>
      </c>
      <c r="BL20" s="157" t="str">
        <f t="shared" si="57"/>
        <v>B20_resumen!C23</v>
      </c>
      <c r="BM20" s="157" t="str">
        <f t="shared" si="57"/>
        <v>BP_resumen!D23</v>
      </c>
      <c r="BN20" s="157" t="str">
        <f t="shared" si="57"/>
        <v>B2_resumen!D23</v>
      </c>
      <c r="BO20" s="157" t="str">
        <f t="shared" si="57"/>
        <v>B3_resumen!D23</v>
      </c>
      <c r="BP20" s="157" t="str">
        <f t="shared" si="57"/>
        <v>B4_resumen!D23</v>
      </c>
      <c r="BQ20" s="157" t="str">
        <f t="shared" si="57"/>
        <v>B5_resumen!D23</v>
      </c>
      <c r="BR20" s="157" t="str">
        <f t="shared" si="57"/>
        <v>B6_resumen!D23</v>
      </c>
      <c r="BS20" s="157" t="str">
        <f t="shared" si="57"/>
        <v>B7_resumen!D23</v>
      </c>
      <c r="BT20" s="157" t="str">
        <f t="shared" si="57"/>
        <v>B8_resumen!D23</v>
      </c>
      <c r="BU20" s="157" t="str">
        <f t="shared" si="57"/>
        <v>B9_resumen!D23</v>
      </c>
      <c r="BV20" s="157" t="str">
        <f t="shared" si="57"/>
        <v>B10_resumen!D23</v>
      </c>
      <c r="BW20" s="157" t="str">
        <f t="shared" si="57"/>
        <v>B11_resumen!D23</v>
      </c>
      <c r="BX20" s="157" t="str">
        <f t="shared" si="57"/>
        <v>B12_resumen!D23</v>
      </c>
      <c r="BY20" s="157" t="str">
        <f t="shared" si="57"/>
        <v>B13_resumen!D23</v>
      </c>
      <c r="BZ20" s="157" t="str">
        <f t="shared" si="57"/>
        <v>B14_resumen!D23</v>
      </c>
      <c r="CA20" s="157" t="str">
        <f t="shared" si="57"/>
        <v>B15_resumen!D23</v>
      </c>
      <c r="CB20" s="157" t="str">
        <f t="shared" si="57"/>
        <v>B16_resumen!D23</v>
      </c>
      <c r="CC20" s="157" t="str">
        <f t="shared" si="57"/>
        <v>B17_resumen!D23</v>
      </c>
      <c r="CD20" s="157" t="str">
        <f t="shared" si="57"/>
        <v>B18_resumen!D23</v>
      </c>
      <c r="CE20" s="157" t="str">
        <f t="shared" si="57"/>
        <v>B19_resumen!D23</v>
      </c>
      <c r="CF20" s="157" t="str">
        <f t="shared" si="57"/>
        <v>B20_resumen!D23</v>
      </c>
      <c r="CG20" s="157" t="str">
        <f t="shared" si="57"/>
        <v>BP_resumen!E23</v>
      </c>
      <c r="CH20" s="157" t="str">
        <f t="shared" si="57"/>
        <v>B2_resumen!E23</v>
      </c>
      <c r="CI20" s="157" t="str">
        <f t="shared" si="57"/>
        <v>B3_resumen!E23</v>
      </c>
      <c r="CJ20" s="157" t="str">
        <f t="shared" si="57"/>
        <v>B4_resumen!E23</v>
      </c>
      <c r="CK20" s="157" t="str">
        <f t="shared" si="57"/>
        <v>B5_resumen!E23</v>
      </c>
      <c r="CL20" s="157" t="str">
        <f t="shared" ref="CL20:EW20" si="58">"B"&amp;CL4&amp;"_resumen!"&amp;CL3&amp;$X$20</f>
        <v>B6_resumen!E23</v>
      </c>
      <c r="CM20" s="157" t="str">
        <f t="shared" si="58"/>
        <v>B7_resumen!E23</v>
      </c>
      <c r="CN20" s="157" t="str">
        <f t="shared" si="58"/>
        <v>B8_resumen!E23</v>
      </c>
      <c r="CO20" s="157" t="str">
        <f t="shared" si="58"/>
        <v>B9_resumen!E23</v>
      </c>
      <c r="CP20" s="157" t="str">
        <f t="shared" si="58"/>
        <v>B10_resumen!E23</v>
      </c>
      <c r="CQ20" s="157" t="str">
        <f t="shared" si="58"/>
        <v>B11_resumen!E23</v>
      </c>
      <c r="CR20" s="157" t="str">
        <f t="shared" si="58"/>
        <v>B12_resumen!E23</v>
      </c>
      <c r="CS20" s="157" t="str">
        <f t="shared" si="58"/>
        <v>B13_resumen!E23</v>
      </c>
      <c r="CT20" s="157" t="str">
        <f t="shared" si="58"/>
        <v>B14_resumen!E23</v>
      </c>
      <c r="CU20" s="157" t="str">
        <f t="shared" si="58"/>
        <v>B15_resumen!E23</v>
      </c>
      <c r="CV20" s="157" t="str">
        <f t="shared" si="58"/>
        <v>B16_resumen!E23</v>
      </c>
      <c r="CW20" s="157" t="str">
        <f t="shared" si="58"/>
        <v>B17_resumen!E23</v>
      </c>
      <c r="CX20" s="157" t="str">
        <f t="shared" si="58"/>
        <v>B18_resumen!E23</v>
      </c>
      <c r="CY20" s="157" t="str">
        <f t="shared" si="58"/>
        <v>B19_resumen!E23</v>
      </c>
      <c r="CZ20" s="157" t="str">
        <f t="shared" si="58"/>
        <v>B20_resumen!E23</v>
      </c>
      <c r="DA20" s="157" t="str">
        <f t="shared" si="58"/>
        <v>BP_resumen!F23</v>
      </c>
      <c r="DB20" s="157" t="str">
        <f t="shared" si="58"/>
        <v>B2_resumen!F23</v>
      </c>
      <c r="DC20" s="157" t="str">
        <f t="shared" si="58"/>
        <v>B3_resumen!F23</v>
      </c>
      <c r="DD20" s="157" t="str">
        <f t="shared" si="58"/>
        <v>B4_resumen!F23</v>
      </c>
      <c r="DE20" s="157" t="str">
        <f t="shared" si="58"/>
        <v>B5_resumen!F23</v>
      </c>
      <c r="DF20" s="157" t="str">
        <f t="shared" si="58"/>
        <v>B6_resumen!F23</v>
      </c>
      <c r="DG20" s="157" t="str">
        <f t="shared" si="58"/>
        <v>B7_resumen!F23</v>
      </c>
      <c r="DH20" s="157" t="str">
        <f t="shared" si="58"/>
        <v>B8_resumen!F23</v>
      </c>
      <c r="DI20" s="157" t="str">
        <f t="shared" si="58"/>
        <v>B9_resumen!F23</v>
      </c>
      <c r="DJ20" s="157" t="str">
        <f t="shared" si="58"/>
        <v>B10_resumen!F23</v>
      </c>
      <c r="DK20" s="157" t="str">
        <f t="shared" si="58"/>
        <v>B11_resumen!F23</v>
      </c>
      <c r="DL20" s="157" t="str">
        <f t="shared" si="58"/>
        <v>B12_resumen!F23</v>
      </c>
      <c r="DM20" s="157" t="str">
        <f t="shared" si="58"/>
        <v>B13_resumen!F23</v>
      </c>
      <c r="DN20" s="157" t="str">
        <f t="shared" si="58"/>
        <v>B14_resumen!F23</v>
      </c>
      <c r="DO20" s="157" t="str">
        <f t="shared" si="58"/>
        <v>B15_resumen!F23</v>
      </c>
      <c r="DP20" s="157" t="str">
        <f t="shared" si="58"/>
        <v>B16_resumen!F23</v>
      </c>
      <c r="DQ20" s="157" t="str">
        <f t="shared" si="58"/>
        <v>B17_resumen!F23</v>
      </c>
      <c r="DR20" s="157" t="str">
        <f t="shared" si="58"/>
        <v>B18_resumen!F23</v>
      </c>
      <c r="DS20" s="157" t="str">
        <f t="shared" si="58"/>
        <v>B19_resumen!F23</v>
      </c>
      <c r="DT20" s="157" t="str">
        <f t="shared" si="58"/>
        <v>B20_resumen!F23</v>
      </c>
      <c r="DU20" s="157" t="str">
        <f t="shared" si="58"/>
        <v>BP_resumen!G23</v>
      </c>
      <c r="DV20" s="157" t="str">
        <f t="shared" si="58"/>
        <v>B2_resumen!G23</v>
      </c>
      <c r="DW20" s="157" t="str">
        <f t="shared" si="58"/>
        <v>B3_resumen!G23</v>
      </c>
      <c r="DX20" s="157" t="str">
        <f t="shared" si="58"/>
        <v>B4_resumen!G23</v>
      </c>
      <c r="DY20" s="157" t="str">
        <f t="shared" si="58"/>
        <v>B5_resumen!G23</v>
      </c>
      <c r="DZ20" s="157" t="str">
        <f t="shared" si="58"/>
        <v>B6_resumen!G23</v>
      </c>
      <c r="EA20" s="157" t="str">
        <f t="shared" si="58"/>
        <v>B7_resumen!G23</v>
      </c>
      <c r="EB20" s="157" t="str">
        <f t="shared" si="58"/>
        <v>B8_resumen!G23</v>
      </c>
      <c r="EC20" s="157" t="str">
        <f t="shared" si="58"/>
        <v>B9_resumen!G23</v>
      </c>
      <c r="ED20" s="157" t="str">
        <f t="shared" si="58"/>
        <v>B10_resumen!G23</v>
      </c>
      <c r="EE20" s="157" t="str">
        <f t="shared" si="58"/>
        <v>B11_resumen!G23</v>
      </c>
      <c r="EF20" s="157" t="str">
        <f t="shared" si="58"/>
        <v>B12_resumen!G23</v>
      </c>
      <c r="EG20" s="157" t="str">
        <f t="shared" si="58"/>
        <v>B13_resumen!G23</v>
      </c>
      <c r="EH20" s="157" t="str">
        <f t="shared" si="58"/>
        <v>B14_resumen!G23</v>
      </c>
      <c r="EI20" s="157" t="str">
        <f t="shared" si="58"/>
        <v>B15_resumen!G23</v>
      </c>
      <c r="EJ20" s="157" t="str">
        <f t="shared" si="58"/>
        <v>B16_resumen!G23</v>
      </c>
      <c r="EK20" s="157" t="str">
        <f t="shared" si="58"/>
        <v>B17_resumen!G23</v>
      </c>
      <c r="EL20" s="157" t="str">
        <f t="shared" si="58"/>
        <v>B18_resumen!G23</v>
      </c>
      <c r="EM20" s="157" t="str">
        <f t="shared" si="58"/>
        <v>B19_resumen!G23</v>
      </c>
      <c r="EN20" s="157" t="str">
        <f t="shared" si="58"/>
        <v>B20_resumen!G23</v>
      </c>
      <c r="EO20" s="185" t="str">
        <f t="shared" si="58"/>
        <v>BP_resumen!H23</v>
      </c>
      <c r="EP20" s="185" t="str">
        <f t="shared" si="58"/>
        <v>B2_resumen!H23</v>
      </c>
      <c r="EQ20" s="185" t="str">
        <f t="shared" si="58"/>
        <v>B3_resumen!H23</v>
      </c>
      <c r="ER20" s="185" t="str">
        <f t="shared" si="58"/>
        <v>B4_resumen!H23</v>
      </c>
      <c r="ES20" s="185" t="str">
        <f t="shared" si="58"/>
        <v>B5_resumen!H23</v>
      </c>
      <c r="ET20" s="185" t="str">
        <f t="shared" si="58"/>
        <v>B6_resumen!H23</v>
      </c>
      <c r="EU20" s="185" t="str">
        <f t="shared" si="58"/>
        <v>B7_resumen!H23</v>
      </c>
      <c r="EV20" s="185" t="str">
        <f t="shared" si="58"/>
        <v>B8_resumen!H23</v>
      </c>
      <c r="EW20" s="185" t="str">
        <f t="shared" si="58"/>
        <v>B9_resumen!H23</v>
      </c>
      <c r="EX20" s="185" t="str">
        <f t="shared" ref="EX20:GV20" si="59">"B"&amp;EX4&amp;"_resumen!"&amp;EX3&amp;$X$20</f>
        <v>B10_resumen!H23</v>
      </c>
      <c r="EY20" s="185" t="str">
        <f t="shared" si="59"/>
        <v>B11_resumen!H23</v>
      </c>
      <c r="EZ20" s="185" t="str">
        <f t="shared" si="59"/>
        <v>B12_resumen!H23</v>
      </c>
      <c r="FA20" s="185" t="str">
        <f t="shared" si="59"/>
        <v>B13_resumen!H23</v>
      </c>
      <c r="FB20" s="185" t="str">
        <f t="shared" si="59"/>
        <v>B14_resumen!H23</v>
      </c>
      <c r="FC20" s="185" t="str">
        <f t="shared" si="59"/>
        <v>B15_resumen!H23</v>
      </c>
      <c r="FD20" s="185" t="str">
        <f t="shared" si="59"/>
        <v>B16_resumen!H23</v>
      </c>
      <c r="FE20" s="185" t="str">
        <f t="shared" si="59"/>
        <v>B17_resumen!H23</v>
      </c>
      <c r="FF20" s="185" t="str">
        <f t="shared" si="59"/>
        <v>B18_resumen!H23</v>
      </c>
      <c r="FG20" s="185" t="str">
        <f t="shared" si="59"/>
        <v>B19_resumen!H23</v>
      </c>
      <c r="FH20" s="185" t="str">
        <f t="shared" si="59"/>
        <v>B20_resumen!H23</v>
      </c>
      <c r="FI20" s="185" t="str">
        <f t="shared" si="59"/>
        <v>BP_resumen!I23</v>
      </c>
      <c r="FJ20" s="185" t="str">
        <f t="shared" si="59"/>
        <v>B2_resumen!I23</v>
      </c>
      <c r="FK20" s="185" t="str">
        <f t="shared" si="59"/>
        <v>B3_resumen!I23</v>
      </c>
      <c r="FL20" s="185" t="str">
        <f t="shared" si="59"/>
        <v>B4_resumen!I23</v>
      </c>
      <c r="FM20" s="185" t="str">
        <f t="shared" si="59"/>
        <v>B5_resumen!I23</v>
      </c>
      <c r="FN20" s="185" t="str">
        <f t="shared" si="59"/>
        <v>B6_resumen!I23</v>
      </c>
      <c r="FO20" s="185" t="str">
        <f t="shared" si="59"/>
        <v>B7_resumen!I23</v>
      </c>
      <c r="FP20" s="185" t="str">
        <f t="shared" si="59"/>
        <v>B8_resumen!I23</v>
      </c>
      <c r="FQ20" s="185" t="str">
        <f t="shared" si="59"/>
        <v>B9_resumen!I23</v>
      </c>
      <c r="FR20" s="185" t="str">
        <f t="shared" si="59"/>
        <v>B10_resumen!I23</v>
      </c>
      <c r="FS20" s="185" t="str">
        <f t="shared" si="59"/>
        <v>B11_resumen!I23</v>
      </c>
      <c r="FT20" s="185" t="str">
        <f t="shared" si="59"/>
        <v>B12_resumen!I23</v>
      </c>
      <c r="FU20" s="185" t="str">
        <f t="shared" si="59"/>
        <v>B13_resumen!I23</v>
      </c>
      <c r="FV20" s="185" t="str">
        <f t="shared" si="59"/>
        <v>B14_resumen!I23</v>
      </c>
      <c r="FW20" s="185" t="str">
        <f t="shared" si="59"/>
        <v>B15_resumen!I23</v>
      </c>
      <c r="FX20" s="185" t="str">
        <f t="shared" si="59"/>
        <v>B16_resumen!I23</v>
      </c>
      <c r="FY20" s="185" t="str">
        <f t="shared" si="59"/>
        <v>B17_resumen!I23</v>
      </c>
      <c r="FZ20" s="185" t="str">
        <f t="shared" si="59"/>
        <v>B18_resumen!I23</v>
      </c>
      <c r="GA20" s="185" t="str">
        <f t="shared" si="59"/>
        <v>B19_resumen!I23</v>
      </c>
      <c r="GB20" s="185" t="str">
        <f t="shared" si="59"/>
        <v>B20_resumen!I23</v>
      </c>
      <c r="GC20" s="185" t="str">
        <f t="shared" si="59"/>
        <v>BP_resumen!J23</v>
      </c>
      <c r="GD20" s="185" t="str">
        <f t="shared" si="59"/>
        <v>B2_resumen!J23</v>
      </c>
      <c r="GE20" s="185" t="str">
        <f t="shared" si="59"/>
        <v>B3_resumen!J23</v>
      </c>
      <c r="GF20" s="185" t="str">
        <f t="shared" si="59"/>
        <v>B4_resumen!J23</v>
      </c>
      <c r="GG20" s="185" t="str">
        <f t="shared" si="59"/>
        <v>B5_resumen!J23</v>
      </c>
      <c r="GH20" s="185" t="str">
        <f t="shared" si="59"/>
        <v>B6_resumen!J23</v>
      </c>
      <c r="GI20" s="185" t="str">
        <f t="shared" si="59"/>
        <v>B7_resumen!J23</v>
      </c>
      <c r="GJ20" s="185" t="str">
        <f t="shared" si="59"/>
        <v>B8_resumen!J23</v>
      </c>
      <c r="GK20" s="185" t="str">
        <f t="shared" si="59"/>
        <v>B9_resumen!J23</v>
      </c>
      <c r="GL20" s="185" t="str">
        <f t="shared" si="59"/>
        <v>B10_resumen!J23</v>
      </c>
      <c r="GM20" s="185" t="str">
        <f t="shared" si="59"/>
        <v>B11_resumen!J23</v>
      </c>
      <c r="GN20" s="185" t="str">
        <f t="shared" si="59"/>
        <v>B12_resumen!J23</v>
      </c>
      <c r="GO20" s="185" t="str">
        <f t="shared" si="59"/>
        <v>B13_resumen!J23</v>
      </c>
      <c r="GP20" s="185" t="str">
        <f t="shared" si="59"/>
        <v>B14_resumen!J23</v>
      </c>
      <c r="GQ20" s="185" t="str">
        <f t="shared" si="59"/>
        <v>B15_resumen!J23</v>
      </c>
      <c r="GR20" s="185" t="str">
        <f t="shared" si="59"/>
        <v>B16_resumen!J23</v>
      </c>
      <c r="GS20" s="185" t="str">
        <f t="shared" si="59"/>
        <v>B17_resumen!J23</v>
      </c>
      <c r="GT20" s="185" t="str">
        <f t="shared" si="59"/>
        <v>B18_resumen!J23</v>
      </c>
      <c r="GU20" s="185" t="str">
        <f t="shared" si="59"/>
        <v>B19_resumen!J23</v>
      </c>
      <c r="GV20" s="185" t="str">
        <f t="shared" si="59"/>
        <v>B20_resumen!J23</v>
      </c>
      <c r="GW20" s="185" t="str">
        <f t="shared" ref="GW20:HP20" si="60">"B"&amp;GW4&amp;"_resumen!"&amp;GW3&amp;$X$20</f>
        <v>BP_resumen!K23</v>
      </c>
      <c r="GX20" s="185" t="str">
        <f t="shared" si="60"/>
        <v>B2_resumen!K23</v>
      </c>
      <c r="GY20" s="185" t="str">
        <f t="shared" si="60"/>
        <v>B3_resumen!K23</v>
      </c>
      <c r="GZ20" s="185" t="str">
        <f t="shared" si="60"/>
        <v>B4_resumen!K23</v>
      </c>
      <c r="HA20" s="185" t="str">
        <f t="shared" si="60"/>
        <v>B5_resumen!K23</v>
      </c>
      <c r="HB20" s="185" t="str">
        <f t="shared" si="60"/>
        <v>B6_resumen!K23</v>
      </c>
      <c r="HC20" s="185" t="str">
        <f t="shared" si="60"/>
        <v>B7_resumen!K23</v>
      </c>
      <c r="HD20" s="185" t="str">
        <f t="shared" si="60"/>
        <v>B8_resumen!K23</v>
      </c>
      <c r="HE20" s="185" t="str">
        <f t="shared" si="60"/>
        <v>B9_resumen!K23</v>
      </c>
      <c r="HF20" s="185" t="str">
        <f t="shared" si="60"/>
        <v>B10_resumen!K23</v>
      </c>
      <c r="HG20" s="185" t="str">
        <f t="shared" si="60"/>
        <v>B11_resumen!K23</v>
      </c>
      <c r="HH20" s="185" t="str">
        <f t="shared" si="60"/>
        <v>B12_resumen!K23</v>
      </c>
      <c r="HI20" s="185" t="str">
        <f t="shared" si="60"/>
        <v>B13_resumen!K23</v>
      </c>
      <c r="HJ20" s="185" t="str">
        <f t="shared" si="60"/>
        <v>B14_resumen!K23</v>
      </c>
      <c r="HK20" s="185" t="str">
        <f t="shared" si="60"/>
        <v>B15_resumen!K23</v>
      </c>
      <c r="HL20" s="185" t="str">
        <f t="shared" si="60"/>
        <v>B16_resumen!K23</v>
      </c>
      <c r="HM20" s="185" t="str">
        <f t="shared" si="60"/>
        <v>B17_resumen!K23</v>
      </c>
      <c r="HN20" s="185" t="str">
        <f t="shared" si="60"/>
        <v>B18_resumen!K23</v>
      </c>
      <c r="HO20" s="185" t="str">
        <f t="shared" si="60"/>
        <v>B19_resumen!K23</v>
      </c>
      <c r="HP20" s="185" t="str">
        <f t="shared" si="60"/>
        <v>B20_resumen!K23</v>
      </c>
    </row>
    <row r="21" spans="1:224" ht="15" x14ac:dyDescent="0.2">
      <c r="A21" s="33" t="str">
        <f t="shared" si="30"/>
        <v>6. Infraestructura y obras</v>
      </c>
      <c r="B21" s="34">
        <f t="shared" ca="1" si="31"/>
        <v>0</v>
      </c>
      <c r="C21" s="34">
        <f t="shared" ca="1" si="32"/>
        <v>0</v>
      </c>
      <c r="D21" s="34">
        <f t="shared" ca="1" si="33"/>
        <v>0</v>
      </c>
      <c r="E21" s="34">
        <f t="shared" ca="1" si="34"/>
        <v>0</v>
      </c>
      <c r="F21" s="34">
        <f t="shared" ca="1" si="35"/>
        <v>0</v>
      </c>
      <c r="G21" s="34">
        <f t="shared" ca="1" si="36"/>
        <v>0</v>
      </c>
      <c r="H21" s="34">
        <f ca="1">IFERROR(INDIRECT(EO21),0)+IFERROR(INDIRECT(EP21),0)+IFERROR(INDIRECT(EQ21),0)+IFERROR(INDIRECT(ER21),0)+IFERROR(INDIRECT(ES21),0)+IFERROR(INDIRECT(ET21),0)+IFERROR(INDIRECT(EU21),0)+IFERROR(INDIRECT(EV21),0)+IFERROR(INDIRECT(EW21),0)+IFERROR(INDIRECT(EX21),0)+IFERROR(INDIRECT(EY21),0)+IFERROR(INDIRECT(EZ21),0)+IFERROR(INDIRECT(FA21),0)+IFERROR(INDIRECT(FB21),0)+IFERROR(INDIRECT(FC21),0)+IFERROR(INDIRECT(FD21),0)+IFERROR(INDIRECT(FE21),0)+IFERROR(INDIRECT(FF21),0)+IFERROR(INDIRECT(FG21),0)+IFERROR(INDIRECT(FH21),0)</f>
        <v>0</v>
      </c>
      <c r="I21" s="34">
        <f ca="1">IFERROR(INDIRECT(FI21),0)+IFERROR(INDIRECT(FJ21),0)+IFERROR(INDIRECT(FK21),0)+IFERROR(INDIRECT(FL21),0)+IFERROR(INDIRECT(FM21),0)+IFERROR(INDIRECT(FN21),0)+IFERROR(INDIRECT(FO21),0)+IFERROR(INDIRECT(FP21),0)+IFERROR(INDIRECT(FQ21),0)+IFERROR(INDIRECT(FR21),0)+IFERROR(INDIRECT(FS21),0)+IFERROR(INDIRECT(FT21),0)+IFERROR(INDIRECT(FU21),0)+IFERROR(INDIRECT(FV21),0)+IFERROR(INDIRECT(FW21),0)+IFERROR(INDIRECT(FX21),0)+IFERROR(INDIRECT(FY21),0)+IFERROR(INDIRECT(FZ21),0)+IFERROR(INDIRECT(GA21),0)+IFERROR(INDIRECT(GB21),0)</f>
        <v>0</v>
      </c>
      <c r="J21" s="34">
        <f ca="1">IFERROR(INDIRECT(GC21),0)+IFERROR(INDIRECT(GD21),0)+IFERROR(INDIRECT(GE21),0)+IFERROR(INDIRECT(GF21),0)+IFERROR(INDIRECT(GG21),0)+IFERROR(INDIRECT(GH21),0)+IFERROR(INDIRECT(GI21),0)+IFERROR(INDIRECT(GJ21),0)+IFERROR(INDIRECT(GK21),0)+IFERROR(INDIRECT(GL21),0)+IFERROR(INDIRECT(GM21),0)+IFERROR(INDIRECT(GN21),0)+IFERROR(INDIRECT(GO21),0)+IFERROR(INDIRECT(GP21),0)+IFERROR(INDIRECT(GQ21),0)+IFERROR(INDIRECT(GR21),0)+IFERROR(INDIRECT(GS21),0)+IFERROR(INDIRECT(GT21),0)+IFERROR(INDIRECT(GU21),0)+IFERROR(INDIRECT(GV21),0)</f>
        <v>0</v>
      </c>
      <c r="K21" s="40">
        <f ca="1">ROUND(SUM(B21:J21),2)</f>
        <v>0</v>
      </c>
      <c r="L21" s="41">
        <f t="shared" ca="1" si="44"/>
        <v>0</v>
      </c>
      <c r="X21" s="116">
        <v>24</v>
      </c>
      <c r="Y21" s="157" t="str">
        <f>"B"&amp;Y4&amp;"_resumen!"&amp;Y3&amp;$X$21</f>
        <v>BP_resumen!B24</v>
      </c>
      <c r="Z21" s="157" t="str">
        <f t="shared" ref="Z21:CK21" si="61">"B"&amp;Z4&amp;"_resumen!"&amp;Z3&amp;$X$21</f>
        <v>B2_resumen!B24</v>
      </c>
      <c r="AA21" s="157" t="str">
        <f t="shared" si="61"/>
        <v>B3_resumen!B24</v>
      </c>
      <c r="AB21" s="157" t="str">
        <f t="shared" si="61"/>
        <v>B4_resumen!B24</v>
      </c>
      <c r="AC21" s="157" t="str">
        <f t="shared" si="61"/>
        <v>B5_resumen!B24</v>
      </c>
      <c r="AD21" s="157" t="str">
        <f t="shared" si="61"/>
        <v>B6_resumen!B24</v>
      </c>
      <c r="AE21" s="157" t="str">
        <f t="shared" si="61"/>
        <v>B7_resumen!B24</v>
      </c>
      <c r="AF21" s="157" t="str">
        <f t="shared" si="61"/>
        <v>B8_resumen!B24</v>
      </c>
      <c r="AG21" s="157" t="str">
        <f t="shared" si="61"/>
        <v>B9_resumen!B24</v>
      </c>
      <c r="AH21" s="157" t="str">
        <f t="shared" si="61"/>
        <v>B10_resumen!B24</v>
      </c>
      <c r="AI21" s="157" t="str">
        <f t="shared" si="61"/>
        <v>B11_resumen!B24</v>
      </c>
      <c r="AJ21" s="157" t="str">
        <f t="shared" si="61"/>
        <v>B12_resumen!B24</v>
      </c>
      <c r="AK21" s="157" t="str">
        <f t="shared" si="61"/>
        <v>B13_resumen!B24</v>
      </c>
      <c r="AL21" s="157" t="str">
        <f t="shared" si="61"/>
        <v>B14_resumen!B24</v>
      </c>
      <c r="AM21" s="157" t="str">
        <f t="shared" si="61"/>
        <v>B15_resumen!B24</v>
      </c>
      <c r="AN21" s="157" t="str">
        <f t="shared" si="61"/>
        <v>B16_resumen!B24</v>
      </c>
      <c r="AO21" s="157" t="str">
        <f t="shared" si="61"/>
        <v>B17_resumen!B24</v>
      </c>
      <c r="AP21" s="157" t="str">
        <f t="shared" si="61"/>
        <v>B18_resumen!B24</v>
      </c>
      <c r="AQ21" s="157" t="str">
        <f t="shared" si="61"/>
        <v>B19_resumen!B24</v>
      </c>
      <c r="AR21" s="157" t="str">
        <f t="shared" si="61"/>
        <v>B20_resumen!B24</v>
      </c>
      <c r="AS21" s="157" t="str">
        <f t="shared" si="61"/>
        <v>BP_resumen!C24</v>
      </c>
      <c r="AT21" s="157" t="str">
        <f t="shared" si="61"/>
        <v>B2_resumen!C24</v>
      </c>
      <c r="AU21" s="157" t="str">
        <f t="shared" si="61"/>
        <v>B3_resumen!C24</v>
      </c>
      <c r="AV21" s="157" t="str">
        <f t="shared" si="61"/>
        <v>B4_resumen!C24</v>
      </c>
      <c r="AW21" s="157" t="str">
        <f t="shared" si="61"/>
        <v>B5_resumen!C24</v>
      </c>
      <c r="AX21" s="157" t="str">
        <f t="shared" si="61"/>
        <v>B6_resumen!C24</v>
      </c>
      <c r="AY21" s="157" t="str">
        <f t="shared" si="61"/>
        <v>B7_resumen!C24</v>
      </c>
      <c r="AZ21" s="157" t="str">
        <f t="shared" si="61"/>
        <v>B8_resumen!C24</v>
      </c>
      <c r="BA21" s="157" t="str">
        <f t="shared" si="61"/>
        <v>B9_resumen!C24</v>
      </c>
      <c r="BB21" s="157" t="str">
        <f t="shared" si="61"/>
        <v>B10_resumen!C24</v>
      </c>
      <c r="BC21" s="157" t="str">
        <f t="shared" si="61"/>
        <v>B11_resumen!C24</v>
      </c>
      <c r="BD21" s="157" t="str">
        <f t="shared" si="61"/>
        <v>B12_resumen!C24</v>
      </c>
      <c r="BE21" s="157" t="str">
        <f t="shared" si="61"/>
        <v>B13_resumen!C24</v>
      </c>
      <c r="BF21" s="157" t="str">
        <f t="shared" si="61"/>
        <v>B14_resumen!C24</v>
      </c>
      <c r="BG21" s="157" t="str">
        <f t="shared" si="61"/>
        <v>B15_resumen!C24</v>
      </c>
      <c r="BH21" s="157" t="str">
        <f t="shared" si="61"/>
        <v>B16_resumen!C24</v>
      </c>
      <c r="BI21" s="157" t="str">
        <f t="shared" si="61"/>
        <v>B17_resumen!C24</v>
      </c>
      <c r="BJ21" s="157" t="str">
        <f t="shared" si="61"/>
        <v>B18_resumen!C24</v>
      </c>
      <c r="BK21" s="157" t="str">
        <f t="shared" si="61"/>
        <v>B19_resumen!C24</v>
      </c>
      <c r="BL21" s="157" t="str">
        <f t="shared" si="61"/>
        <v>B20_resumen!C24</v>
      </c>
      <c r="BM21" s="157" t="str">
        <f t="shared" si="61"/>
        <v>BP_resumen!D24</v>
      </c>
      <c r="BN21" s="157" t="str">
        <f t="shared" si="61"/>
        <v>B2_resumen!D24</v>
      </c>
      <c r="BO21" s="157" t="str">
        <f t="shared" si="61"/>
        <v>B3_resumen!D24</v>
      </c>
      <c r="BP21" s="157" t="str">
        <f t="shared" si="61"/>
        <v>B4_resumen!D24</v>
      </c>
      <c r="BQ21" s="157" t="str">
        <f t="shared" si="61"/>
        <v>B5_resumen!D24</v>
      </c>
      <c r="BR21" s="157" t="str">
        <f t="shared" si="61"/>
        <v>B6_resumen!D24</v>
      </c>
      <c r="BS21" s="157" t="str">
        <f t="shared" si="61"/>
        <v>B7_resumen!D24</v>
      </c>
      <c r="BT21" s="157" t="str">
        <f t="shared" si="61"/>
        <v>B8_resumen!D24</v>
      </c>
      <c r="BU21" s="157" t="str">
        <f t="shared" si="61"/>
        <v>B9_resumen!D24</v>
      </c>
      <c r="BV21" s="157" t="str">
        <f t="shared" si="61"/>
        <v>B10_resumen!D24</v>
      </c>
      <c r="BW21" s="157" t="str">
        <f t="shared" si="61"/>
        <v>B11_resumen!D24</v>
      </c>
      <c r="BX21" s="157" t="str">
        <f t="shared" si="61"/>
        <v>B12_resumen!D24</v>
      </c>
      <c r="BY21" s="157" t="str">
        <f t="shared" si="61"/>
        <v>B13_resumen!D24</v>
      </c>
      <c r="BZ21" s="157" t="str">
        <f t="shared" si="61"/>
        <v>B14_resumen!D24</v>
      </c>
      <c r="CA21" s="157" t="str">
        <f t="shared" si="61"/>
        <v>B15_resumen!D24</v>
      </c>
      <c r="CB21" s="157" t="str">
        <f t="shared" si="61"/>
        <v>B16_resumen!D24</v>
      </c>
      <c r="CC21" s="157" t="str">
        <f t="shared" si="61"/>
        <v>B17_resumen!D24</v>
      </c>
      <c r="CD21" s="157" t="str">
        <f t="shared" si="61"/>
        <v>B18_resumen!D24</v>
      </c>
      <c r="CE21" s="157" t="str">
        <f t="shared" si="61"/>
        <v>B19_resumen!D24</v>
      </c>
      <c r="CF21" s="157" t="str">
        <f t="shared" si="61"/>
        <v>B20_resumen!D24</v>
      </c>
      <c r="CG21" s="157" t="str">
        <f t="shared" si="61"/>
        <v>BP_resumen!E24</v>
      </c>
      <c r="CH21" s="157" t="str">
        <f t="shared" si="61"/>
        <v>B2_resumen!E24</v>
      </c>
      <c r="CI21" s="157" t="str">
        <f t="shared" si="61"/>
        <v>B3_resumen!E24</v>
      </c>
      <c r="CJ21" s="157" t="str">
        <f t="shared" si="61"/>
        <v>B4_resumen!E24</v>
      </c>
      <c r="CK21" s="157" t="str">
        <f t="shared" si="61"/>
        <v>B5_resumen!E24</v>
      </c>
      <c r="CL21" s="157" t="str">
        <f t="shared" ref="CL21:EW21" si="62">"B"&amp;CL4&amp;"_resumen!"&amp;CL3&amp;$X$21</f>
        <v>B6_resumen!E24</v>
      </c>
      <c r="CM21" s="157" t="str">
        <f t="shared" si="62"/>
        <v>B7_resumen!E24</v>
      </c>
      <c r="CN21" s="157" t="str">
        <f t="shared" si="62"/>
        <v>B8_resumen!E24</v>
      </c>
      <c r="CO21" s="157" t="str">
        <f t="shared" si="62"/>
        <v>B9_resumen!E24</v>
      </c>
      <c r="CP21" s="157" t="str">
        <f t="shared" si="62"/>
        <v>B10_resumen!E24</v>
      </c>
      <c r="CQ21" s="157" t="str">
        <f t="shared" si="62"/>
        <v>B11_resumen!E24</v>
      </c>
      <c r="CR21" s="157" t="str">
        <f t="shared" si="62"/>
        <v>B12_resumen!E24</v>
      </c>
      <c r="CS21" s="157" t="str">
        <f t="shared" si="62"/>
        <v>B13_resumen!E24</v>
      </c>
      <c r="CT21" s="157" t="str">
        <f t="shared" si="62"/>
        <v>B14_resumen!E24</v>
      </c>
      <c r="CU21" s="157" t="str">
        <f t="shared" si="62"/>
        <v>B15_resumen!E24</v>
      </c>
      <c r="CV21" s="157" t="str">
        <f t="shared" si="62"/>
        <v>B16_resumen!E24</v>
      </c>
      <c r="CW21" s="157" t="str">
        <f t="shared" si="62"/>
        <v>B17_resumen!E24</v>
      </c>
      <c r="CX21" s="157" t="str">
        <f t="shared" si="62"/>
        <v>B18_resumen!E24</v>
      </c>
      <c r="CY21" s="157" t="str">
        <f t="shared" si="62"/>
        <v>B19_resumen!E24</v>
      </c>
      <c r="CZ21" s="157" t="str">
        <f t="shared" si="62"/>
        <v>B20_resumen!E24</v>
      </c>
      <c r="DA21" s="157" t="str">
        <f t="shared" si="62"/>
        <v>BP_resumen!F24</v>
      </c>
      <c r="DB21" s="157" t="str">
        <f t="shared" si="62"/>
        <v>B2_resumen!F24</v>
      </c>
      <c r="DC21" s="157" t="str">
        <f t="shared" si="62"/>
        <v>B3_resumen!F24</v>
      </c>
      <c r="DD21" s="157" t="str">
        <f t="shared" si="62"/>
        <v>B4_resumen!F24</v>
      </c>
      <c r="DE21" s="157" t="str">
        <f t="shared" si="62"/>
        <v>B5_resumen!F24</v>
      </c>
      <c r="DF21" s="157" t="str">
        <f t="shared" si="62"/>
        <v>B6_resumen!F24</v>
      </c>
      <c r="DG21" s="157" t="str">
        <f t="shared" si="62"/>
        <v>B7_resumen!F24</v>
      </c>
      <c r="DH21" s="157" t="str">
        <f t="shared" si="62"/>
        <v>B8_resumen!F24</v>
      </c>
      <c r="DI21" s="157" t="str">
        <f t="shared" si="62"/>
        <v>B9_resumen!F24</v>
      </c>
      <c r="DJ21" s="157" t="str">
        <f t="shared" si="62"/>
        <v>B10_resumen!F24</v>
      </c>
      <c r="DK21" s="157" t="str">
        <f t="shared" si="62"/>
        <v>B11_resumen!F24</v>
      </c>
      <c r="DL21" s="157" t="str">
        <f t="shared" si="62"/>
        <v>B12_resumen!F24</v>
      </c>
      <c r="DM21" s="157" t="str">
        <f t="shared" si="62"/>
        <v>B13_resumen!F24</v>
      </c>
      <c r="DN21" s="157" t="str">
        <f t="shared" si="62"/>
        <v>B14_resumen!F24</v>
      </c>
      <c r="DO21" s="157" t="str">
        <f t="shared" si="62"/>
        <v>B15_resumen!F24</v>
      </c>
      <c r="DP21" s="157" t="str">
        <f t="shared" si="62"/>
        <v>B16_resumen!F24</v>
      </c>
      <c r="DQ21" s="157" t="str">
        <f t="shared" si="62"/>
        <v>B17_resumen!F24</v>
      </c>
      <c r="DR21" s="157" t="str">
        <f t="shared" si="62"/>
        <v>B18_resumen!F24</v>
      </c>
      <c r="DS21" s="157" t="str">
        <f t="shared" si="62"/>
        <v>B19_resumen!F24</v>
      </c>
      <c r="DT21" s="157" t="str">
        <f t="shared" si="62"/>
        <v>B20_resumen!F24</v>
      </c>
      <c r="DU21" s="157" t="str">
        <f t="shared" si="62"/>
        <v>BP_resumen!G24</v>
      </c>
      <c r="DV21" s="157" t="str">
        <f t="shared" si="62"/>
        <v>B2_resumen!G24</v>
      </c>
      <c r="DW21" s="157" t="str">
        <f t="shared" si="62"/>
        <v>B3_resumen!G24</v>
      </c>
      <c r="DX21" s="157" t="str">
        <f t="shared" si="62"/>
        <v>B4_resumen!G24</v>
      </c>
      <c r="DY21" s="157" t="str">
        <f t="shared" si="62"/>
        <v>B5_resumen!G24</v>
      </c>
      <c r="DZ21" s="157" t="str">
        <f t="shared" si="62"/>
        <v>B6_resumen!G24</v>
      </c>
      <c r="EA21" s="157" t="str">
        <f t="shared" si="62"/>
        <v>B7_resumen!G24</v>
      </c>
      <c r="EB21" s="157" t="str">
        <f t="shared" si="62"/>
        <v>B8_resumen!G24</v>
      </c>
      <c r="EC21" s="157" t="str">
        <f t="shared" si="62"/>
        <v>B9_resumen!G24</v>
      </c>
      <c r="ED21" s="157" t="str">
        <f t="shared" si="62"/>
        <v>B10_resumen!G24</v>
      </c>
      <c r="EE21" s="157" t="str">
        <f t="shared" si="62"/>
        <v>B11_resumen!G24</v>
      </c>
      <c r="EF21" s="157" t="str">
        <f t="shared" si="62"/>
        <v>B12_resumen!G24</v>
      </c>
      <c r="EG21" s="157" t="str">
        <f t="shared" si="62"/>
        <v>B13_resumen!G24</v>
      </c>
      <c r="EH21" s="157" t="str">
        <f t="shared" si="62"/>
        <v>B14_resumen!G24</v>
      </c>
      <c r="EI21" s="157" t="str">
        <f t="shared" si="62"/>
        <v>B15_resumen!G24</v>
      </c>
      <c r="EJ21" s="157" t="str">
        <f t="shared" si="62"/>
        <v>B16_resumen!G24</v>
      </c>
      <c r="EK21" s="157" t="str">
        <f t="shared" si="62"/>
        <v>B17_resumen!G24</v>
      </c>
      <c r="EL21" s="157" t="str">
        <f t="shared" si="62"/>
        <v>B18_resumen!G24</v>
      </c>
      <c r="EM21" s="157" t="str">
        <f t="shared" si="62"/>
        <v>B19_resumen!G24</v>
      </c>
      <c r="EN21" s="157" t="str">
        <f t="shared" si="62"/>
        <v>B20_resumen!G24</v>
      </c>
      <c r="EO21" s="185" t="str">
        <f t="shared" si="62"/>
        <v>BP_resumen!H24</v>
      </c>
      <c r="EP21" s="185" t="str">
        <f t="shared" si="62"/>
        <v>B2_resumen!H24</v>
      </c>
      <c r="EQ21" s="185" t="str">
        <f t="shared" si="62"/>
        <v>B3_resumen!H24</v>
      </c>
      <c r="ER21" s="185" t="str">
        <f t="shared" si="62"/>
        <v>B4_resumen!H24</v>
      </c>
      <c r="ES21" s="185" t="str">
        <f t="shared" si="62"/>
        <v>B5_resumen!H24</v>
      </c>
      <c r="ET21" s="185" t="str">
        <f t="shared" si="62"/>
        <v>B6_resumen!H24</v>
      </c>
      <c r="EU21" s="185" t="str">
        <f t="shared" si="62"/>
        <v>B7_resumen!H24</v>
      </c>
      <c r="EV21" s="185" t="str">
        <f t="shared" si="62"/>
        <v>B8_resumen!H24</v>
      </c>
      <c r="EW21" s="185" t="str">
        <f t="shared" si="62"/>
        <v>B9_resumen!H24</v>
      </c>
      <c r="EX21" s="185" t="str">
        <f t="shared" ref="EX21:GV21" si="63">"B"&amp;EX4&amp;"_resumen!"&amp;EX3&amp;$X$21</f>
        <v>B10_resumen!H24</v>
      </c>
      <c r="EY21" s="185" t="str">
        <f t="shared" si="63"/>
        <v>B11_resumen!H24</v>
      </c>
      <c r="EZ21" s="185" t="str">
        <f t="shared" si="63"/>
        <v>B12_resumen!H24</v>
      </c>
      <c r="FA21" s="185" t="str">
        <f t="shared" si="63"/>
        <v>B13_resumen!H24</v>
      </c>
      <c r="FB21" s="185" t="str">
        <f t="shared" si="63"/>
        <v>B14_resumen!H24</v>
      </c>
      <c r="FC21" s="185" t="str">
        <f t="shared" si="63"/>
        <v>B15_resumen!H24</v>
      </c>
      <c r="FD21" s="185" t="str">
        <f t="shared" si="63"/>
        <v>B16_resumen!H24</v>
      </c>
      <c r="FE21" s="185" t="str">
        <f t="shared" si="63"/>
        <v>B17_resumen!H24</v>
      </c>
      <c r="FF21" s="185" t="str">
        <f t="shared" si="63"/>
        <v>B18_resumen!H24</v>
      </c>
      <c r="FG21" s="185" t="str">
        <f t="shared" si="63"/>
        <v>B19_resumen!H24</v>
      </c>
      <c r="FH21" s="185" t="str">
        <f t="shared" si="63"/>
        <v>B20_resumen!H24</v>
      </c>
      <c r="FI21" s="185" t="str">
        <f t="shared" si="63"/>
        <v>BP_resumen!I24</v>
      </c>
      <c r="FJ21" s="185" t="str">
        <f t="shared" si="63"/>
        <v>B2_resumen!I24</v>
      </c>
      <c r="FK21" s="185" t="str">
        <f t="shared" si="63"/>
        <v>B3_resumen!I24</v>
      </c>
      <c r="FL21" s="185" t="str">
        <f t="shared" si="63"/>
        <v>B4_resumen!I24</v>
      </c>
      <c r="FM21" s="185" t="str">
        <f t="shared" si="63"/>
        <v>B5_resumen!I24</v>
      </c>
      <c r="FN21" s="185" t="str">
        <f t="shared" si="63"/>
        <v>B6_resumen!I24</v>
      </c>
      <c r="FO21" s="185" t="str">
        <f t="shared" si="63"/>
        <v>B7_resumen!I24</v>
      </c>
      <c r="FP21" s="185" t="str">
        <f t="shared" si="63"/>
        <v>B8_resumen!I24</v>
      </c>
      <c r="FQ21" s="185" t="str">
        <f t="shared" si="63"/>
        <v>B9_resumen!I24</v>
      </c>
      <c r="FR21" s="185" t="str">
        <f t="shared" si="63"/>
        <v>B10_resumen!I24</v>
      </c>
      <c r="FS21" s="185" t="str">
        <f t="shared" si="63"/>
        <v>B11_resumen!I24</v>
      </c>
      <c r="FT21" s="185" t="str">
        <f t="shared" si="63"/>
        <v>B12_resumen!I24</v>
      </c>
      <c r="FU21" s="185" t="str">
        <f t="shared" si="63"/>
        <v>B13_resumen!I24</v>
      </c>
      <c r="FV21" s="185" t="str">
        <f t="shared" si="63"/>
        <v>B14_resumen!I24</v>
      </c>
      <c r="FW21" s="185" t="str">
        <f t="shared" si="63"/>
        <v>B15_resumen!I24</v>
      </c>
      <c r="FX21" s="185" t="str">
        <f t="shared" si="63"/>
        <v>B16_resumen!I24</v>
      </c>
      <c r="FY21" s="185" t="str">
        <f t="shared" si="63"/>
        <v>B17_resumen!I24</v>
      </c>
      <c r="FZ21" s="185" t="str">
        <f t="shared" si="63"/>
        <v>B18_resumen!I24</v>
      </c>
      <c r="GA21" s="185" t="str">
        <f t="shared" si="63"/>
        <v>B19_resumen!I24</v>
      </c>
      <c r="GB21" s="185" t="str">
        <f t="shared" si="63"/>
        <v>B20_resumen!I24</v>
      </c>
      <c r="GC21" s="185" t="str">
        <f t="shared" si="63"/>
        <v>BP_resumen!J24</v>
      </c>
      <c r="GD21" s="185" t="str">
        <f t="shared" si="63"/>
        <v>B2_resumen!J24</v>
      </c>
      <c r="GE21" s="185" t="str">
        <f t="shared" si="63"/>
        <v>B3_resumen!J24</v>
      </c>
      <c r="GF21" s="185" t="str">
        <f t="shared" si="63"/>
        <v>B4_resumen!J24</v>
      </c>
      <c r="GG21" s="185" t="str">
        <f t="shared" si="63"/>
        <v>B5_resumen!J24</v>
      </c>
      <c r="GH21" s="185" t="str">
        <f t="shared" si="63"/>
        <v>B6_resumen!J24</v>
      </c>
      <c r="GI21" s="185" t="str">
        <f t="shared" si="63"/>
        <v>B7_resumen!J24</v>
      </c>
      <c r="GJ21" s="185" t="str">
        <f t="shared" si="63"/>
        <v>B8_resumen!J24</v>
      </c>
      <c r="GK21" s="185" t="str">
        <f t="shared" si="63"/>
        <v>B9_resumen!J24</v>
      </c>
      <c r="GL21" s="185" t="str">
        <f t="shared" si="63"/>
        <v>B10_resumen!J24</v>
      </c>
      <c r="GM21" s="185" t="str">
        <f t="shared" si="63"/>
        <v>B11_resumen!J24</v>
      </c>
      <c r="GN21" s="185" t="str">
        <f t="shared" si="63"/>
        <v>B12_resumen!J24</v>
      </c>
      <c r="GO21" s="185" t="str">
        <f t="shared" si="63"/>
        <v>B13_resumen!J24</v>
      </c>
      <c r="GP21" s="185" t="str">
        <f t="shared" si="63"/>
        <v>B14_resumen!J24</v>
      </c>
      <c r="GQ21" s="185" t="str">
        <f t="shared" si="63"/>
        <v>B15_resumen!J24</v>
      </c>
      <c r="GR21" s="185" t="str">
        <f t="shared" si="63"/>
        <v>B16_resumen!J24</v>
      </c>
      <c r="GS21" s="185" t="str">
        <f t="shared" si="63"/>
        <v>B17_resumen!J24</v>
      </c>
      <c r="GT21" s="185" t="str">
        <f t="shared" si="63"/>
        <v>B18_resumen!J24</v>
      </c>
      <c r="GU21" s="185" t="str">
        <f t="shared" si="63"/>
        <v>B19_resumen!J24</v>
      </c>
      <c r="GV21" s="185" t="str">
        <f t="shared" si="63"/>
        <v>B20_resumen!J24</v>
      </c>
      <c r="GW21" s="185" t="str">
        <f t="shared" ref="GW21:HP21" si="64">"B"&amp;GW4&amp;"_resumen!"&amp;GW3&amp;$X$21</f>
        <v>BP_resumen!K24</v>
      </c>
      <c r="GX21" s="185" t="str">
        <f t="shared" si="64"/>
        <v>B2_resumen!K24</v>
      </c>
      <c r="GY21" s="185" t="str">
        <f t="shared" si="64"/>
        <v>B3_resumen!K24</v>
      </c>
      <c r="GZ21" s="185" t="str">
        <f t="shared" si="64"/>
        <v>B4_resumen!K24</v>
      </c>
      <c r="HA21" s="185" t="str">
        <f t="shared" si="64"/>
        <v>B5_resumen!K24</v>
      </c>
      <c r="HB21" s="185" t="str">
        <f t="shared" si="64"/>
        <v>B6_resumen!K24</v>
      </c>
      <c r="HC21" s="185" t="str">
        <f t="shared" si="64"/>
        <v>B7_resumen!K24</v>
      </c>
      <c r="HD21" s="185" t="str">
        <f t="shared" si="64"/>
        <v>B8_resumen!K24</v>
      </c>
      <c r="HE21" s="185" t="str">
        <f t="shared" si="64"/>
        <v>B9_resumen!K24</v>
      </c>
      <c r="HF21" s="185" t="str">
        <f t="shared" si="64"/>
        <v>B10_resumen!K24</v>
      </c>
      <c r="HG21" s="185" t="str">
        <f t="shared" si="64"/>
        <v>B11_resumen!K24</v>
      </c>
      <c r="HH21" s="185" t="str">
        <f t="shared" si="64"/>
        <v>B12_resumen!K24</v>
      </c>
      <c r="HI21" s="185" t="str">
        <f t="shared" si="64"/>
        <v>B13_resumen!K24</v>
      </c>
      <c r="HJ21" s="185" t="str">
        <f t="shared" si="64"/>
        <v>B14_resumen!K24</v>
      </c>
      <c r="HK21" s="185" t="str">
        <f t="shared" si="64"/>
        <v>B15_resumen!K24</v>
      </c>
      <c r="HL21" s="185" t="str">
        <f t="shared" si="64"/>
        <v>B16_resumen!K24</v>
      </c>
      <c r="HM21" s="185" t="str">
        <f t="shared" si="64"/>
        <v>B17_resumen!K24</v>
      </c>
      <c r="HN21" s="185" t="str">
        <f t="shared" si="64"/>
        <v>B18_resumen!K24</v>
      </c>
      <c r="HO21" s="185" t="str">
        <f t="shared" si="64"/>
        <v>B19_resumen!K24</v>
      </c>
      <c r="HP21" s="185" t="str">
        <f t="shared" si="64"/>
        <v>B20_resumen!K24</v>
      </c>
    </row>
    <row r="22" spans="1:224" ht="15" x14ac:dyDescent="0.2">
      <c r="A22" s="42" t="s">
        <v>1</v>
      </c>
      <c r="B22" s="40">
        <f t="shared" ref="B22:J22" ca="1" si="65">SUM(B16:B21)</f>
        <v>0</v>
      </c>
      <c r="C22" s="40">
        <f t="shared" ca="1" si="65"/>
        <v>0</v>
      </c>
      <c r="D22" s="40">
        <f t="shared" ca="1" si="65"/>
        <v>0</v>
      </c>
      <c r="E22" s="40">
        <f t="shared" ca="1" si="65"/>
        <v>0</v>
      </c>
      <c r="F22" s="40">
        <f t="shared" ca="1" si="65"/>
        <v>0</v>
      </c>
      <c r="G22" s="40">
        <f t="shared" ca="1" si="65"/>
        <v>0</v>
      </c>
      <c r="H22" s="40">
        <f t="shared" ca="1" si="65"/>
        <v>0</v>
      </c>
      <c r="I22" s="40">
        <f t="shared" ca="1" si="65"/>
        <v>0</v>
      </c>
      <c r="J22" s="40">
        <f t="shared" ca="1" si="65"/>
        <v>0</v>
      </c>
      <c r="K22" s="40">
        <f ca="1">SUM(K16:K21)</f>
        <v>0</v>
      </c>
      <c r="L22" s="41">
        <f ca="1">ROUND(IF(K22=0,0,K22/$K$22),2)</f>
        <v>0</v>
      </c>
      <c r="Y22" s="156" t="str">
        <f t="shared" ref="Y22:AR22" si="66">"B"&amp;Y4&amp;"_resumen!k"&amp;$X$17</f>
        <v>BP_resumen!k20</v>
      </c>
      <c r="Z22" s="156" t="str">
        <f t="shared" si="66"/>
        <v>B2_resumen!k20</v>
      </c>
      <c r="AA22" s="156" t="str">
        <f t="shared" si="66"/>
        <v>B3_resumen!k20</v>
      </c>
      <c r="AB22" s="156" t="str">
        <f t="shared" si="66"/>
        <v>B4_resumen!k20</v>
      </c>
      <c r="AC22" s="156" t="str">
        <f t="shared" si="66"/>
        <v>B5_resumen!k20</v>
      </c>
      <c r="AD22" s="156" t="str">
        <f t="shared" si="66"/>
        <v>B6_resumen!k20</v>
      </c>
      <c r="AE22" s="156" t="str">
        <f t="shared" si="66"/>
        <v>B7_resumen!k20</v>
      </c>
      <c r="AF22" s="156" t="str">
        <f t="shared" si="66"/>
        <v>B8_resumen!k20</v>
      </c>
      <c r="AG22" s="156" t="str">
        <f t="shared" si="66"/>
        <v>B9_resumen!k20</v>
      </c>
      <c r="AH22" s="156" t="str">
        <f t="shared" si="66"/>
        <v>B10_resumen!k20</v>
      </c>
      <c r="AI22" s="156" t="str">
        <f t="shared" si="66"/>
        <v>B11_resumen!k20</v>
      </c>
      <c r="AJ22" s="156" t="str">
        <f t="shared" si="66"/>
        <v>B12_resumen!k20</v>
      </c>
      <c r="AK22" s="156" t="str">
        <f t="shared" si="66"/>
        <v>B13_resumen!k20</v>
      </c>
      <c r="AL22" s="156" t="str">
        <f t="shared" si="66"/>
        <v>B14_resumen!k20</v>
      </c>
      <c r="AM22" s="156" t="str">
        <f t="shared" si="66"/>
        <v>B15_resumen!k20</v>
      </c>
      <c r="AN22" s="156" t="str">
        <f t="shared" si="66"/>
        <v>B16_resumen!k20</v>
      </c>
      <c r="AO22" s="156" t="str">
        <f t="shared" si="66"/>
        <v>B17_resumen!k20</v>
      </c>
      <c r="AP22" s="156" t="str">
        <f t="shared" si="66"/>
        <v>B18_resumen!k20</v>
      </c>
      <c r="AQ22" s="156" t="str">
        <f t="shared" si="66"/>
        <v>B19_resumen!k20</v>
      </c>
      <c r="AR22" s="156" t="str">
        <f t="shared" si="66"/>
        <v>B20_resumen!k20</v>
      </c>
      <c r="EO22" s="184"/>
      <c r="EP22" s="184"/>
      <c r="EQ22" s="184"/>
      <c r="ER22" s="184"/>
      <c r="ES22" s="184"/>
      <c r="ET22" s="184"/>
      <c r="EU22" s="184"/>
      <c r="EV22" s="184"/>
      <c r="EW22" s="184"/>
      <c r="EX22" s="184"/>
      <c r="EY22" s="184"/>
      <c r="EZ22" s="184"/>
      <c r="FA22" s="184"/>
      <c r="FB22" s="184"/>
      <c r="FC22" s="184"/>
      <c r="FD22" s="184"/>
      <c r="FE22" s="184"/>
      <c r="FF22" s="184"/>
      <c r="FG22" s="184"/>
      <c r="FH22" s="184"/>
      <c r="FI22" s="184"/>
      <c r="FJ22" s="184"/>
      <c r="FK22" s="184"/>
      <c r="FL22" s="184"/>
      <c r="FM22" s="184"/>
      <c r="FN22" s="184"/>
      <c r="FO22" s="184"/>
      <c r="FP22" s="184"/>
      <c r="FQ22" s="184"/>
      <c r="FR22" s="184"/>
      <c r="FS22" s="184"/>
      <c r="FT22" s="184"/>
      <c r="FU22" s="184"/>
      <c r="FV22" s="184"/>
      <c r="FW22" s="184"/>
      <c r="FX22" s="184"/>
      <c r="FY22" s="184"/>
      <c r="FZ22" s="184"/>
      <c r="GA22" s="184"/>
      <c r="GB22" s="184"/>
      <c r="GC22" s="184"/>
      <c r="GD22" s="184"/>
      <c r="GE22" s="184"/>
      <c r="GF22" s="184"/>
      <c r="GG22" s="184"/>
      <c r="GH22" s="184"/>
      <c r="GI22" s="184"/>
      <c r="GJ22" s="184"/>
      <c r="GK22" s="184"/>
      <c r="GL22" s="184"/>
      <c r="GM22" s="184"/>
      <c r="GN22" s="184"/>
      <c r="GO22" s="184"/>
      <c r="GP22" s="184"/>
      <c r="GQ22" s="184"/>
      <c r="GR22" s="184"/>
      <c r="GS22" s="184"/>
      <c r="GT22" s="184"/>
      <c r="GU22" s="184"/>
      <c r="GV22" s="184"/>
    </row>
    <row r="23" spans="1:224" ht="15" x14ac:dyDescent="0.2">
      <c r="A23" s="42" t="s">
        <v>32</v>
      </c>
      <c r="B23" s="41">
        <f t="shared" ref="B23:J23" ca="1" si="67">IF(B22=0,0,B22/$K$22)</f>
        <v>0</v>
      </c>
      <c r="C23" s="41">
        <f t="shared" ca="1" si="67"/>
        <v>0</v>
      </c>
      <c r="D23" s="41">
        <f t="shared" ca="1" si="67"/>
        <v>0</v>
      </c>
      <c r="E23" s="41">
        <f t="shared" ca="1" si="67"/>
        <v>0</v>
      </c>
      <c r="F23" s="41">
        <f t="shared" ca="1" si="67"/>
        <v>0</v>
      </c>
      <c r="G23" s="41">
        <f t="shared" ca="1" si="67"/>
        <v>0</v>
      </c>
      <c r="H23" s="41">
        <f t="shared" ca="1" si="67"/>
        <v>0</v>
      </c>
      <c r="I23" s="41">
        <f t="shared" ca="1" si="67"/>
        <v>0</v>
      </c>
      <c r="J23" s="41">
        <f t="shared" ca="1" si="67"/>
        <v>0</v>
      </c>
      <c r="K23" s="41">
        <f ca="1">SUM(B23:J23)</f>
        <v>0</v>
      </c>
      <c r="L23" s="41"/>
      <c r="Y23" s="156" t="str">
        <f t="shared" ref="Y23:AR23" si="68">"B"&amp;Y4&amp;"_resumen!k"&amp;$X$18</f>
        <v>BP_resumen!k21</v>
      </c>
      <c r="Z23" s="156" t="str">
        <f t="shared" si="68"/>
        <v>B2_resumen!k21</v>
      </c>
      <c r="AA23" s="156" t="str">
        <f t="shared" si="68"/>
        <v>B3_resumen!k21</v>
      </c>
      <c r="AB23" s="156" t="str">
        <f t="shared" si="68"/>
        <v>B4_resumen!k21</v>
      </c>
      <c r="AC23" s="156" t="str">
        <f t="shared" si="68"/>
        <v>B5_resumen!k21</v>
      </c>
      <c r="AD23" s="156" t="str">
        <f t="shared" si="68"/>
        <v>B6_resumen!k21</v>
      </c>
      <c r="AE23" s="156" t="str">
        <f t="shared" si="68"/>
        <v>B7_resumen!k21</v>
      </c>
      <c r="AF23" s="156" t="str">
        <f t="shared" si="68"/>
        <v>B8_resumen!k21</v>
      </c>
      <c r="AG23" s="156" t="str">
        <f t="shared" si="68"/>
        <v>B9_resumen!k21</v>
      </c>
      <c r="AH23" s="156" t="str">
        <f t="shared" si="68"/>
        <v>B10_resumen!k21</v>
      </c>
      <c r="AI23" s="156" t="str">
        <f t="shared" si="68"/>
        <v>B11_resumen!k21</v>
      </c>
      <c r="AJ23" s="156" t="str">
        <f t="shared" si="68"/>
        <v>B12_resumen!k21</v>
      </c>
      <c r="AK23" s="156" t="str">
        <f t="shared" si="68"/>
        <v>B13_resumen!k21</v>
      </c>
      <c r="AL23" s="156" t="str">
        <f t="shared" si="68"/>
        <v>B14_resumen!k21</v>
      </c>
      <c r="AM23" s="156" t="str">
        <f t="shared" si="68"/>
        <v>B15_resumen!k21</v>
      </c>
      <c r="AN23" s="156" t="str">
        <f t="shared" si="68"/>
        <v>B16_resumen!k21</v>
      </c>
      <c r="AO23" s="156" t="str">
        <f t="shared" si="68"/>
        <v>B17_resumen!k21</v>
      </c>
      <c r="AP23" s="156" t="str">
        <f t="shared" si="68"/>
        <v>B18_resumen!k21</v>
      </c>
      <c r="AQ23" s="156" t="str">
        <f t="shared" si="68"/>
        <v>B19_resumen!k21</v>
      </c>
      <c r="AR23" s="156" t="str">
        <f t="shared" si="68"/>
        <v>B20_resumen!k21</v>
      </c>
      <c r="EO23" s="184"/>
      <c r="EP23" s="184"/>
      <c r="EQ23" s="184"/>
      <c r="ER23" s="184"/>
      <c r="ES23" s="184"/>
      <c r="ET23" s="184"/>
      <c r="EU23" s="184"/>
      <c r="EV23" s="184"/>
      <c r="EW23" s="184"/>
      <c r="EX23" s="184"/>
      <c r="EY23" s="184"/>
      <c r="EZ23" s="184"/>
      <c r="FA23" s="184"/>
      <c r="FB23" s="184"/>
      <c r="FC23" s="184"/>
      <c r="FD23" s="184"/>
      <c r="FE23" s="184"/>
      <c r="FF23" s="184"/>
      <c r="FG23" s="184"/>
      <c r="FH23" s="184"/>
      <c r="FI23" s="184"/>
      <c r="FJ23" s="184"/>
      <c r="FK23" s="184"/>
      <c r="FL23" s="184"/>
      <c r="FM23" s="184"/>
      <c r="FN23" s="184"/>
      <c r="FO23" s="184"/>
      <c r="FP23" s="184"/>
      <c r="FQ23" s="184"/>
      <c r="FR23" s="184"/>
      <c r="FS23" s="184"/>
      <c r="FT23" s="184"/>
      <c r="FU23" s="184"/>
      <c r="FV23" s="184"/>
      <c r="FW23" s="184"/>
      <c r="FX23" s="184"/>
      <c r="FY23" s="184"/>
      <c r="FZ23" s="184"/>
      <c r="GA23" s="184"/>
      <c r="GB23" s="184"/>
      <c r="GC23" s="184"/>
      <c r="GD23" s="184"/>
      <c r="GE23" s="184"/>
      <c r="GF23" s="184"/>
      <c r="GG23" s="184"/>
      <c r="GH23" s="184"/>
      <c r="GI23" s="184"/>
      <c r="GJ23" s="184"/>
      <c r="GK23" s="184"/>
      <c r="GL23" s="184"/>
      <c r="GM23" s="184"/>
      <c r="GN23" s="184"/>
      <c r="GO23" s="184"/>
      <c r="GP23" s="184"/>
      <c r="GQ23" s="184"/>
      <c r="GR23" s="184"/>
      <c r="GS23" s="184"/>
      <c r="GT23" s="184"/>
      <c r="GU23" s="184"/>
      <c r="GV23" s="184"/>
    </row>
    <row r="24" spans="1:224" ht="15" x14ac:dyDescent="0.2">
      <c r="A24" s="23"/>
      <c r="B24" s="23"/>
      <c r="C24" s="23"/>
      <c r="D24" s="23"/>
      <c r="E24" s="23"/>
      <c r="F24" s="23"/>
      <c r="G24" s="23"/>
      <c r="H24" s="23"/>
      <c r="I24" s="23"/>
      <c r="J24" s="23"/>
      <c r="EO24" s="184"/>
      <c r="EP24" s="184"/>
      <c r="EQ24" s="184"/>
      <c r="ER24" s="184"/>
      <c r="ES24" s="184"/>
      <c r="ET24" s="184"/>
      <c r="EU24" s="184"/>
      <c r="EV24" s="184"/>
      <c r="EW24" s="184"/>
      <c r="EX24" s="184"/>
      <c r="EY24" s="184"/>
      <c r="EZ24" s="184"/>
      <c r="FA24" s="184"/>
      <c r="FB24" s="184"/>
      <c r="FC24" s="184"/>
      <c r="FD24" s="184"/>
      <c r="FE24" s="184"/>
      <c r="FF24" s="184"/>
      <c r="FG24" s="184"/>
      <c r="FH24" s="184"/>
      <c r="FI24" s="184"/>
      <c r="FJ24" s="184"/>
      <c r="FK24" s="184"/>
      <c r="FL24" s="184"/>
      <c r="FM24" s="184"/>
      <c r="FN24" s="184"/>
      <c r="FO24" s="184"/>
      <c r="FP24" s="184"/>
      <c r="FQ24" s="184"/>
      <c r="FR24" s="184"/>
      <c r="FS24" s="184"/>
      <c r="FT24" s="184"/>
      <c r="FU24" s="184"/>
      <c r="FV24" s="184"/>
      <c r="FW24" s="184"/>
      <c r="FX24" s="184"/>
      <c r="FY24" s="184"/>
      <c r="FZ24" s="184"/>
      <c r="GA24" s="184"/>
      <c r="GB24" s="184"/>
      <c r="GC24" s="184"/>
      <c r="GD24" s="184"/>
      <c r="GE24" s="184"/>
      <c r="GF24" s="184"/>
      <c r="GG24" s="184"/>
      <c r="GH24" s="184"/>
      <c r="GI24" s="184"/>
      <c r="GJ24" s="184"/>
      <c r="GK24" s="184"/>
      <c r="GL24" s="184"/>
      <c r="GM24" s="184"/>
      <c r="GN24" s="184"/>
      <c r="GO24" s="184"/>
      <c r="GP24" s="184"/>
      <c r="GQ24" s="184"/>
      <c r="GR24" s="184"/>
      <c r="GS24" s="184"/>
      <c r="GT24" s="184"/>
      <c r="GU24" s="184"/>
      <c r="GV24" s="184"/>
    </row>
    <row r="25" spans="1:224" ht="35.25" customHeight="1" x14ac:dyDescent="0.2">
      <c r="A25" s="20" t="s">
        <v>532</v>
      </c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163"/>
      <c r="Q25" s="163"/>
      <c r="R25" s="163"/>
      <c r="S25" s="163"/>
      <c r="T25" s="163"/>
      <c r="U25" s="163"/>
      <c r="V25" s="186"/>
      <c r="W25" s="186"/>
      <c r="X25" s="114"/>
      <c r="EO25" s="184"/>
      <c r="EP25" s="184"/>
      <c r="EQ25" s="184"/>
      <c r="ER25" s="184"/>
      <c r="ES25" s="184"/>
      <c r="ET25" s="184"/>
      <c r="EU25" s="184"/>
      <c r="EV25" s="184"/>
      <c r="EW25" s="184"/>
      <c r="EX25" s="184"/>
      <c r="EY25" s="184"/>
      <c r="EZ25" s="184"/>
      <c r="FA25" s="184"/>
      <c r="FB25" s="184"/>
      <c r="FC25" s="184"/>
      <c r="FD25" s="184"/>
      <c r="FE25" s="184"/>
      <c r="FF25" s="184"/>
      <c r="FG25" s="184"/>
      <c r="FH25" s="184"/>
      <c r="FI25" s="184"/>
      <c r="FJ25" s="184"/>
      <c r="FK25" s="184"/>
      <c r="FL25" s="184"/>
      <c r="FM25" s="184"/>
      <c r="FN25" s="184"/>
      <c r="FO25" s="184"/>
      <c r="FP25" s="184"/>
      <c r="FQ25" s="184"/>
      <c r="FR25" s="184"/>
      <c r="FS25" s="184"/>
      <c r="FT25" s="184"/>
      <c r="FU25" s="184"/>
      <c r="FV25" s="184"/>
      <c r="FW25" s="184"/>
      <c r="FX25" s="184"/>
      <c r="FY25" s="184"/>
      <c r="FZ25" s="184"/>
      <c r="GA25" s="184"/>
      <c r="GB25" s="184"/>
      <c r="GC25" s="184"/>
      <c r="GD25" s="184"/>
      <c r="GE25" s="184"/>
      <c r="GF25" s="184"/>
      <c r="GG25" s="184"/>
      <c r="GH25" s="184"/>
      <c r="GI25" s="184"/>
      <c r="GJ25" s="184"/>
      <c r="GK25" s="184"/>
      <c r="GL25" s="184"/>
      <c r="GM25" s="184"/>
      <c r="GN25" s="184"/>
      <c r="GO25" s="184"/>
      <c r="GP25" s="184"/>
      <c r="GQ25" s="184"/>
      <c r="GR25" s="184"/>
      <c r="GS25" s="184"/>
      <c r="GT25" s="184"/>
      <c r="GU25" s="184"/>
      <c r="GV25" s="184"/>
    </row>
    <row r="26" spans="1:224" ht="15" x14ac:dyDescent="0.2">
      <c r="A26" s="32" t="s">
        <v>278</v>
      </c>
      <c r="B26" s="32" t="s">
        <v>2</v>
      </c>
      <c r="C26" s="32" t="s">
        <v>3</v>
      </c>
      <c r="D26" s="32" t="s">
        <v>4</v>
      </c>
      <c r="E26" s="32" t="s">
        <v>5</v>
      </c>
      <c r="F26" s="32" t="s">
        <v>6</v>
      </c>
      <c r="G26" s="32" t="s">
        <v>7</v>
      </c>
      <c r="H26" s="32" t="s">
        <v>8</v>
      </c>
      <c r="I26" s="32" t="s">
        <v>9</v>
      </c>
      <c r="J26" s="32" t="s">
        <v>10</v>
      </c>
      <c r="K26" s="32" t="s">
        <v>20</v>
      </c>
      <c r="L26" s="32" t="s">
        <v>252</v>
      </c>
      <c r="M26" s="32" t="s">
        <v>0</v>
      </c>
      <c r="N26" s="23"/>
      <c r="O26" s="23"/>
      <c r="P26" s="23"/>
      <c r="Q26" s="23"/>
      <c r="R26" s="23"/>
      <c r="S26" s="23"/>
      <c r="T26" s="23"/>
      <c r="U26" s="23"/>
      <c r="V26" s="189"/>
      <c r="W26" s="189"/>
      <c r="X26" s="183"/>
      <c r="Y26" s="182" t="s">
        <v>497</v>
      </c>
      <c r="EO26" s="184"/>
      <c r="EP26" s="184"/>
      <c r="EQ26" s="184"/>
      <c r="ER26" s="184"/>
      <c r="ES26" s="184"/>
      <c r="ET26" s="184"/>
      <c r="EU26" s="184"/>
      <c r="EV26" s="184"/>
      <c r="EW26" s="184"/>
      <c r="EX26" s="184"/>
      <c r="EY26" s="184"/>
      <c r="EZ26" s="184"/>
      <c r="FA26" s="184"/>
      <c r="FB26" s="184"/>
      <c r="FC26" s="184"/>
      <c r="FD26" s="184"/>
      <c r="FE26" s="184"/>
      <c r="FF26" s="184"/>
      <c r="FG26" s="184"/>
      <c r="FH26" s="184"/>
      <c r="FI26" s="184"/>
      <c r="FJ26" s="184"/>
      <c r="FK26" s="184"/>
      <c r="FL26" s="184"/>
      <c r="FM26" s="184"/>
      <c r="FN26" s="184"/>
      <c r="FO26" s="184"/>
      <c r="FP26" s="184"/>
      <c r="FQ26" s="184"/>
      <c r="FR26" s="184"/>
      <c r="FS26" s="184"/>
      <c r="FT26" s="184"/>
      <c r="FU26" s="184"/>
      <c r="FV26" s="184"/>
      <c r="FW26" s="184"/>
      <c r="FX26" s="184"/>
      <c r="FY26" s="184"/>
      <c r="FZ26" s="184"/>
      <c r="GA26" s="184"/>
      <c r="GB26" s="184"/>
      <c r="GC26" s="184"/>
      <c r="GD26" s="184"/>
      <c r="GE26" s="184"/>
      <c r="GF26" s="184"/>
      <c r="GG26" s="184"/>
      <c r="GH26" s="184"/>
      <c r="GI26" s="184"/>
      <c r="GJ26" s="184"/>
      <c r="GK26" s="184"/>
      <c r="GL26" s="184"/>
      <c r="GM26" s="184"/>
      <c r="GN26" s="184"/>
      <c r="GO26" s="184"/>
      <c r="GP26" s="184"/>
      <c r="GQ26" s="184"/>
      <c r="GR26" s="184"/>
      <c r="GS26" s="184"/>
      <c r="GT26" s="184"/>
      <c r="GU26" s="184"/>
      <c r="GV26" s="184"/>
    </row>
    <row r="27" spans="1:224" ht="15" x14ac:dyDescent="0.2">
      <c r="A27" s="33" t="str">
        <f t="shared" ref="A27:A32" si="69">+A16</f>
        <v>1. Personal</v>
      </c>
      <c r="B27" s="34">
        <f t="shared" ref="B27:C32" ca="1" si="70">IFERROR(INDIRECT(Y27),0)</f>
        <v>0</v>
      </c>
      <c r="C27" s="34">
        <f t="shared" ca="1" si="70"/>
        <v>0</v>
      </c>
      <c r="D27" s="34">
        <f ca="1">IFERROR(INDIRECT(AA27),0)</f>
        <v>0</v>
      </c>
      <c r="E27" s="34">
        <f t="shared" ref="E27:K32" ca="1" si="71">IFERROR(INDIRECT(AB27),0)</f>
        <v>0</v>
      </c>
      <c r="F27" s="34">
        <f t="shared" ca="1" si="71"/>
        <v>0</v>
      </c>
      <c r="G27" s="34">
        <f t="shared" ca="1" si="71"/>
        <v>0</v>
      </c>
      <c r="H27" s="34">
        <f t="shared" ca="1" si="71"/>
        <v>0</v>
      </c>
      <c r="I27" s="34">
        <f t="shared" ca="1" si="71"/>
        <v>0</v>
      </c>
      <c r="J27" s="34">
        <f t="shared" ca="1" si="71"/>
        <v>0</v>
      </c>
      <c r="K27" s="34">
        <f t="shared" ca="1" si="71"/>
        <v>0</v>
      </c>
      <c r="L27" s="35">
        <f ca="1">SUM(B27:K27)+SUM(B71:K71)</f>
        <v>0</v>
      </c>
      <c r="M27" s="36">
        <f t="shared" ref="M27:M33" ca="1" si="72">IF($L27=0,0,$L27/$L$33)</f>
        <v>0</v>
      </c>
      <c r="N27" s="23"/>
      <c r="O27" s="23"/>
      <c r="P27" s="23"/>
      <c r="Q27" s="23"/>
      <c r="R27" s="23"/>
      <c r="S27" s="23"/>
      <c r="T27" s="23"/>
      <c r="U27" s="23"/>
      <c r="V27" s="189"/>
      <c r="W27" s="189"/>
      <c r="X27" s="183">
        <v>9</v>
      </c>
      <c r="Y27" s="156" t="str">
        <f>"B"&amp;Y4&amp;"_resumen!H"&amp;$X$27</f>
        <v>BP_resumen!H9</v>
      </c>
      <c r="Z27" s="156" t="str">
        <f t="shared" ref="Z27:AR27" si="73">"B"&amp;Z4&amp;"_resumen!H"&amp;$X$27</f>
        <v>B2_resumen!H9</v>
      </c>
      <c r="AA27" s="156" t="str">
        <f t="shared" si="73"/>
        <v>B3_resumen!H9</v>
      </c>
      <c r="AB27" s="156" t="str">
        <f t="shared" si="73"/>
        <v>B4_resumen!H9</v>
      </c>
      <c r="AC27" s="156" t="str">
        <f t="shared" si="73"/>
        <v>B5_resumen!H9</v>
      </c>
      <c r="AD27" s="156" t="str">
        <f t="shared" si="73"/>
        <v>B6_resumen!H9</v>
      </c>
      <c r="AE27" s="156" t="str">
        <f t="shared" si="73"/>
        <v>B7_resumen!H9</v>
      </c>
      <c r="AF27" s="156" t="str">
        <f t="shared" si="73"/>
        <v>B8_resumen!H9</v>
      </c>
      <c r="AG27" s="156" t="str">
        <f t="shared" si="73"/>
        <v>B9_resumen!H9</v>
      </c>
      <c r="AH27" s="156" t="str">
        <f t="shared" si="73"/>
        <v>B10_resumen!H9</v>
      </c>
      <c r="AI27" s="156" t="str">
        <f t="shared" si="73"/>
        <v>B11_resumen!H9</v>
      </c>
      <c r="AJ27" s="156" t="str">
        <f t="shared" si="73"/>
        <v>B12_resumen!H9</v>
      </c>
      <c r="AK27" s="156" t="str">
        <f t="shared" si="73"/>
        <v>B13_resumen!H9</v>
      </c>
      <c r="AL27" s="156" t="str">
        <f t="shared" si="73"/>
        <v>B14_resumen!H9</v>
      </c>
      <c r="AM27" s="156" t="str">
        <f t="shared" si="73"/>
        <v>B15_resumen!H9</v>
      </c>
      <c r="AN27" s="156" t="str">
        <f t="shared" si="73"/>
        <v>B16_resumen!H9</v>
      </c>
      <c r="AO27" s="156" t="str">
        <f t="shared" si="73"/>
        <v>B17_resumen!H9</v>
      </c>
      <c r="AP27" s="156" t="str">
        <f t="shared" si="73"/>
        <v>B18_resumen!H9</v>
      </c>
      <c r="AQ27" s="156" t="str">
        <f t="shared" si="73"/>
        <v>B19_resumen!H9</v>
      </c>
      <c r="AR27" s="156" t="str">
        <f t="shared" si="73"/>
        <v>B20_resumen!H9</v>
      </c>
      <c r="EO27" s="184"/>
      <c r="EP27" s="184"/>
      <c r="EQ27" s="184"/>
      <c r="ER27" s="184"/>
      <c r="ES27" s="184"/>
      <c r="ET27" s="184"/>
      <c r="EU27" s="184"/>
      <c r="EV27" s="184"/>
      <c r="EW27" s="184"/>
      <c r="EX27" s="184"/>
      <c r="EY27" s="184"/>
      <c r="EZ27" s="184"/>
      <c r="FA27" s="184"/>
      <c r="FB27" s="184"/>
      <c r="FC27" s="184"/>
      <c r="FD27" s="184"/>
      <c r="FE27" s="184"/>
      <c r="FF27" s="184"/>
      <c r="FG27" s="184"/>
      <c r="FH27" s="184"/>
      <c r="FI27" s="184"/>
      <c r="FJ27" s="184"/>
      <c r="FK27" s="184"/>
      <c r="FL27" s="184"/>
      <c r="FM27" s="184"/>
      <c r="FN27" s="184"/>
      <c r="FO27" s="184"/>
      <c r="FP27" s="184"/>
      <c r="FQ27" s="184"/>
      <c r="FR27" s="184"/>
      <c r="FS27" s="184"/>
      <c r="FT27" s="184"/>
      <c r="FU27" s="184"/>
      <c r="FV27" s="184"/>
      <c r="FW27" s="184"/>
      <c r="FX27" s="184"/>
      <c r="FY27" s="184"/>
      <c r="FZ27" s="184"/>
      <c r="GA27" s="184"/>
      <c r="GB27" s="184"/>
      <c r="GC27" s="184"/>
      <c r="GD27" s="184"/>
      <c r="GE27" s="184"/>
      <c r="GF27" s="184"/>
      <c r="GG27" s="184"/>
      <c r="GH27" s="184"/>
      <c r="GI27" s="184"/>
      <c r="GJ27" s="184"/>
      <c r="GK27" s="184"/>
      <c r="GL27" s="184"/>
      <c r="GM27" s="184"/>
      <c r="GN27" s="184"/>
      <c r="GO27" s="184"/>
      <c r="GP27" s="184"/>
      <c r="GQ27" s="184"/>
      <c r="GR27" s="184"/>
      <c r="GS27" s="184"/>
      <c r="GT27" s="184"/>
      <c r="GU27" s="184"/>
      <c r="GV27" s="184"/>
    </row>
    <row r="28" spans="1:224" ht="15" x14ac:dyDescent="0.2">
      <c r="A28" s="33" t="str">
        <f t="shared" si="69"/>
        <v>2. Oficina y administrativos</v>
      </c>
      <c r="B28" s="112">
        <f ca="1">IFERROR(INDIRECT(Y28),0)</f>
        <v>0</v>
      </c>
      <c r="C28" s="112">
        <f t="shared" ca="1" si="70"/>
        <v>0</v>
      </c>
      <c r="D28" s="112">
        <f t="shared" ref="D28:D32" ca="1" si="74">IFERROR(INDIRECT(AA28),0)</f>
        <v>0</v>
      </c>
      <c r="E28" s="112">
        <f t="shared" ca="1" si="71"/>
        <v>0</v>
      </c>
      <c r="F28" s="112">
        <f t="shared" ca="1" si="71"/>
        <v>0</v>
      </c>
      <c r="G28" s="112">
        <f t="shared" ca="1" si="71"/>
        <v>0</v>
      </c>
      <c r="H28" s="112">
        <f t="shared" ca="1" si="71"/>
        <v>0</v>
      </c>
      <c r="I28" s="112">
        <f t="shared" ca="1" si="71"/>
        <v>0</v>
      </c>
      <c r="J28" s="112">
        <f t="shared" ca="1" si="71"/>
        <v>0</v>
      </c>
      <c r="K28" s="112">
        <f t="shared" ca="1" si="71"/>
        <v>0</v>
      </c>
      <c r="L28" s="35">
        <f ca="1">SUM(B28:K28)+SUM(B72:K72)</f>
        <v>0</v>
      </c>
      <c r="M28" s="36">
        <f t="shared" ca="1" si="72"/>
        <v>0</v>
      </c>
      <c r="N28" s="23"/>
      <c r="O28" s="23"/>
      <c r="P28" s="23"/>
      <c r="Q28" s="23"/>
      <c r="R28" s="23"/>
      <c r="S28" s="23"/>
      <c r="T28" s="23"/>
      <c r="U28" s="23"/>
      <c r="V28" s="189"/>
      <c r="W28" s="189"/>
      <c r="X28" s="183">
        <v>10</v>
      </c>
      <c r="Y28" s="156" t="str">
        <f>"B"&amp;Y4&amp;"_resumen!H"&amp;$X$28</f>
        <v>BP_resumen!H10</v>
      </c>
      <c r="Z28" s="156" t="str">
        <f t="shared" ref="Z28:AR28" si="75">"B"&amp;Z4&amp;"_resumen!H"&amp;$X$28</f>
        <v>B2_resumen!H10</v>
      </c>
      <c r="AA28" s="156" t="str">
        <f t="shared" si="75"/>
        <v>B3_resumen!H10</v>
      </c>
      <c r="AB28" s="156" t="str">
        <f t="shared" si="75"/>
        <v>B4_resumen!H10</v>
      </c>
      <c r="AC28" s="156" t="str">
        <f t="shared" si="75"/>
        <v>B5_resumen!H10</v>
      </c>
      <c r="AD28" s="156" t="str">
        <f t="shared" si="75"/>
        <v>B6_resumen!H10</v>
      </c>
      <c r="AE28" s="156" t="str">
        <f t="shared" si="75"/>
        <v>B7_resumen!H10</v>
      </c>
      <c r="AF28" s="156" t="str">
        <f t="shared" si="75"/>
        <v>B8_resumen!H10</v>
      </c>
      <c r="AG28" s="156" t="str">
        <f t="shared" si="75"/>
        <v>B9_resumen!H10</v>
      </c>
      <c r="AH28" s="156" t="str">
        <f t="shared" si="75"/>
        <v>B10_resumen!H10</v>
      </c>
      <c r="AI28" s="156" t="str">
        <f t="shared" si="75"/>
        <v>B11_resumen!H10</v>
      </c>
      <c r="AJ28" s="156" t="str">
        <f t="shared" si="75"/>
        <v>B12_resumen!H10</v>
      </c>
      <c r="AK28" s="156" t="str">
        <f t="shared" si="75"/>
        <v>B13_resumen!H10</v>
      </c>
      <c r="AL28" s="156" t="str">
        <f t="shared" si="75"/>
        <v>B14_resumen!H10</v>
      </c>
      <c r="AM28" s="156" t="str">
        <f t="shared" si="75"/>
        <v>B15_resumen!H10</v>
      </c>
      <c r="AN28" s="156" t="str">
        <f t="shared" si="75"/>
        <v>B16_resumen!H10</v>
      </c>
      <c r="AO28" s="156" t="str">
        <f t="shared" si="75"/>
        <v>B17_resumen!H10</v>
      </c>
      <c r="AP28" s="156" t="str">
        <f t="shared" si="75"/>
        <v>B18_resumen!H10</v>
      </c>
      <c r="AQ28" s="156" t="str">
        <f t="shared" si="75"/>
        <v>B19_resumen!H10</v>
      </c>
      <c r="AR28" s="156" t="str">
        <f t="shared" si="75"/>
        <v>B20_resumen!H10</v>
      </c>
      <c r="EO28" s="184"/>
      <c r="EP28" s="184"/>
      <c r="EQ28" s="184"/>
      <c r="ER28" s="184"/>
      <c r="ES28" s="184"/>
      <c r="ET28" s="184"/>
      <c r="EU28" s="184"/>
      <c r="EV28" s="184"/>
      <c r="EW28" s="184"/>
      <c r="EX28" s="184"/>
      <c r="EY28" s="184"/>
      <c r="EZ28" s="184"/>
      <c r="FA28" s="184"/>
      <c r="FB28" s="184"/>
      <c r="FC28" s="184"/>
      <c r="FD28" s="184"/>
      <c r="FE28" s="184"/>
      <c r="FF28" s="184"/>
      <c r="FG28" s="184"/>
      <c r="FH28" s="184"/>
      <c r="FI28" s="184"/>
      <c r="FJ28" s="184"/>
      <c r="FK28" s="184"/>
      <c r="FL28" s="184"/>
      <c r="FM28" s="184"/>
      <c r="FN28" s="184"/>
      <c r="FO28" s="184"/>
      <c r="FP28" s="184"/>
      <c r="FQ28" s="184"/>
      <c r="FR28" s="184"/>
      <c r="FS28" s="184"/>
      <c r="FT28" s="184"/>
      <c r="FU28" s="184"/>
      <c r="FV28" s="184"/>
      <c r="FW28" s="184"/>
      <c r="FX28" s="184"/>
      <c r="FY28" s="184"/>
      <c r="FZ28" s="184"/>
      <c r="GA28" s="184"/>
      <c r="GB28" s="184"/>
      <c r="GC28" s="184"/>
      <c r="GD28" s="184"/>
      <c r="GE28" s="184"/>
      <c r="GF28" s="184"/>
      <c r="GG28" s="184"/>
      <c r="GH28" s="184"/>
      <c r="GI28" s="184"/>
      <c r="GJ28" s="184"/>
      <c r="GK28" s="184"/>
      <c r="GL28" s="184"/>
      <c r="GM28" s="184"/>
      <c r="GN28" s="184"/>
      <c r="GO28" s="184"/>
      <c r="GP28" s="184"/>
      <c r="GQ28" s="184"/>
      <c r="GR28" s="184"/>
      <c r="GS28" s="184"/>
      <c r="GT28" s="184"/>
      <c r="GU28" s="184"/>
      <c r="GV28" s="184"/>
    </row>
    <row r="29" spans="1:224" ht="15" x14ac:dyDescent="0.2">
      <c r="A29" s="33" t="str">
        <f t="shared" si="69"/>
        <v>3. Viaje y alojamiento</v>
      </c>
      <c r="B29" s="112">
        <f t="shared" ca="1" si="70"/>
        <v>0</v>
      </c>
      <c r="C29" s="112">
        <f t="shared" ca="1" si="70"/>
        <v>0</v>
      </c>
      <c r="D29" s="112">
        <f t="shared" ca="1" si="74"/>
        <v>0</v>
      </c>
      <c r="E29" s="112">
        <f t="shared" ca="1" si="71"/>
        <v>0</v>
      </c>
      <c r="F29" s="112">
        <f t="shared" ca="1" si="71"/>
        <v>0</v>
      </c>
      <c r="G29" s="112">
        <f t="shared" ca="1" si="71"/>
        <v>0</v>
      </c>
      <c r="H29" s="112">
        <f t="shared" ca="1" si="71"/>
        <v>0</v>
      </c>
      <c r="I29" s="112">
        <f t="shared" ca="1" si="71"/>
        <v>0</v>
      </c>
      <c r="J29" s="112">
        <f t="shared" ca="1" si="71"/>
        <v>0</v>
      </c>
      <c r="K29" s="112">
        <f t="shared" ca="1" si="71"/>
        <v>0</v>
      </c>
      <c r="L29" s="35">
        <f ca="1">SUM(B29:K29)+SUM(B73:K73)</f>
        <v>0</v>
      </c>
      <c r="M29" s="36">
        <f t="shared" ca="1" si="72"/>
        <v>0</v>
      </c>
      <c r="N29" s="23"/>
      <c r="O29" s="23"/>
      <c r="P29" s="23"/>
      <c r="Q29" s="23"/>
      <c r="R29" s="23"/>
      <c r="S29" s="23"/>
      <c r="T29" s="23"/>
      <c r="U29" s="23"/>
      <c r="V29" s="189"/>
      <c r="W29" s="189"/>
      <c r="X29" s="183">
        <v>11</v>
      </c>
      <c r="Y29" s="156" t="str">
        <f>"B"&amp;Y4&amp;"_resumen!H"&amp;$X$29</f>
        <v>BP_resumen!H11</v>
      </c>
      <c r="Z29" s="156" t="str">
        <f t="shared" ref="Z29:AR29" si="76">"B"&amp;Z4&amp;"_resumen!H"&amp;$X$29</f>
        <v>B2_resumen!H11</v>
      </c>
      <c r="AA29" s="156" t="str">
        <f t="shared" si="76"/>
        <v>B3_resumen!H11</v>
      </c>
      <c r="AB29" s="156" t="str">
        <f t="shared" si="76"/>
        <v>B4_resumen!H11</v>
      </c>
      <c r="AC29" s="156" t="str">
        <f t="shared" si="76"/>
        <v>B5_resumen!H11</v>
      </c>
      <c r="AD29" s="156" t="str">
        <f t="shared" si="76"/>
        <v>B6_resumen!H11</v>
      </c>
      <c r="AE29" s="156" t="str">
        <f t="shared" si="76"/>
        <v>B7_resumen!H11</v>
      </c>
      <c r="AF29" s="156" t="str">
        <f t="shared" si="76"/>
        <v>B8_resumen!H11</v>
      </c>
      <c r="AG29" s="156" t="str">
        <f t="shared" si="76"/>
        <v>B9_resumen!H11</v>
      </c>
      <c r="AH29" s="156" t="str">
        <f t="shared" si="76"/>
        <v>B10_resumen!H11</v>
      </c>
      <c r="AI29" s="156" t="str">
        <f t="shared" si="76"/>
        <v>B11_resumen!H11</v>
      </c>
      <c r="AJ29" s="156" t="str">
        <f t="shared" si="76"/>
        <v>B12_resumen!H11</v>
      </c>
      <c r="AK29" s="156" t="str">
        <f t="shared" si="76"/>
        <v>B13_resumen!H11</v>
      </c>
      <c r="AL29" s="156" t="str">
        <f t="shared" si="76"/>
        <v>B14_resumen!H11</v>
      </c>
      <c r="AM29" s="156" t="str">
        <f t="shared" si="76"/>
        <v>B15_resumen!H11</v>
      </c>
      <c r="AN29" s="156" t="str">
        <f t="shared" si="76"/>
        <v>B16_resumen!H11</v>
      </c>
      <c r="AO29" s="156" t="str">
        <f t="shared" si="76"/>
        <v>B17_resumen!H11</v>
      </c>
      <c r="AP29" s="156" t="str">
        <f t="shared" si="76"/>
        <v>B18_resumen!H11</v>
      </c>
      <c r="AQ29" s="156" t="str">
        <f t="shared" si="76"/>
        <v>B19_resumen!H11</v>
      </c>
      <c r="AR29" s="156" t="str">
        <f t="shared" si="76"/>
        <v>B20_resumen!H11</v>
      </c>
      <c r="EO29" s="184"/>
      <c r="EP29" s="184"/>
      <c r="EQ29" s="184"/>
      <c r="ER29" s="184"/>
      <c r="ES29" s="184"/>
      <c r="ET29" s="184"/>
      <c r="EU29" s="184"/>
      <c r="EV29" s="184"/>
      <c r="EW29" s="184"/>
      <c r="EX29" s="184"/>
      <c r="EY29" s="184"/>
      <c r="EZ29" s="184"/>
      <c r="FA29" s="184"/>
      <c r="FB29" s="184"/>
      <c r="FC29" s="184"/>
      <c r="FD29" s="184"/>
      <c r="FE29" s="184"/>
      <c r="FF29" s="184"/>
      <c r="FG29" s="184"/>
      <c r="FH29" s="184"/>
      <c r="FI29" s="184"/>
      <c r="FJ29" s="184"/>
      <c r="FK29" s="184"/>
      <c r="FL29" s="184"/>
      <c r="FM29" s="184"/>
      <c r="FN29" s="184"/>
      <c r="FO29" s="184"/>
      <c r="FP29" s="184"/>
      <c r="FQ29" s="184"/>
      <c r="FR29" s="184"/>
      <c r="FS29" s="184"/>
      <c r="FT29" s="184"/>
      <c r="FU29" s="184"/>
      <c r="FV29" s="184"/>
      <c r="FW29" s="184"/>
      <c r="FX29" s="184"/>
      <c r="FY29" s="184"/>
      <c r="FZ29" s="184"/>
      <c r="GA29" s="184"/>
      <c r="GB29" s="184"/>
      <c r="GC29" s="184"/>
      <c r="GD29" s="184"/>
      <c r="GE29" s="184"/>
      <c r="GF29" s="184"/>
      <c r="GG29" s="184"/>
      <c r="GH29" s="184"/>
      <c r="GI29" s="184"/>
      <c r="GJ29" s="184"/>
      <c r="GK29" s="184"/>
      <c r="GL29" s="184"/>
      <c r="GM29" s="184"/>
      <c r="GN29" s="184"/>
      <c r="GO29" s="184"/>
      <c r="GP29" s="184"/>
      <c r="GQ29" s="184"/>
      <c r="GR29" s="184"/>
      <c r="GS29" s="184"/>
      <c r="GT29" s="184"/>
      <c r="GU29" s="184"/>
      <c r="GV29" s="184"/>
    </row>
    <row r="30" spans="1:224" ht="15" x14ac:dyDescent="0.2">
      <c r="A30" s="33" t="str">
        <f t="shared" si="69"/>
        <v>4. Servicios y asesoramiento externos</v>
      </c>
      <c r="B30" s="34">
        <f t="shared" ca="1" si="70"/>
        <v>0</v>
      </c>
      <c r="C30" s="34">
        <f t="shared" ca="1" si="70"/>
        <v>0</v>
      </c>
      <c r="D30" s="34">
        <f t="shared" ca="1" si="74"/>
        <v>0</v>
      </c>
      <c r="E30" s="34">
        <f t="shared" ca="1" si="71"/>
        <v>0</v>
      </c>
      <c r="F30" s="34">
        <f t="shared" ca="1" si="71"/>
        <v>0</v>
      </c>
      <c r="G30" s="34">
        <f t="shared" ca="1" si="71"/>
        <v>0</v>
      </c>
      <c r="H30" s="34">
        <f t="shared" ca="1" si="71"/>
        <v>0</v>
      </c>
      <c r="I30" s="34">
        <f t="shared" ca="1" si="71"/>
        <v>0</v>
      </c>
      <c r="J30" s="34">
        <f t="shared" ca="1" si="71"/>
        <v>0</v>
      </c>
      <c r="K30" s="34">
        <f t="shared" ca="1" si="71"/>
        <v>0</v>
      </c>
      <c r="L30" s="35">
        <f ca="1">SUM(B30:K30)+SUM(B74:K74)</f>
        <v>0</v>
      </c>
      <c r="M30" s="36">
        <f t="shared" ca="1" si="72"/>
        <v>0</v>
      </c>
      <c r="N30" s="23"/>
      <c r="O30" s="23"/>
      <c r="P30" s="23"/>
      <c r="Q30" s="23"/>
      <c r="R30" s="23"/>
      <c r="S30" s="23"/>
      <c r="T30" s="23"/>
      <c r="U30" s="23"/>
      <c r="V30" s="189"/>
      <c r="W30" s="189"/>
      <c r="X30" s="183">
        <v>12</v>
      </c>
      <c r="Y30" s="156" t="str">
        <f>"B"&amp;Y4&amp;"_resumen!H"&amp;$X$30</f>
        <v>BP_resumen!H12</v>
      </c>
      <c r="Z30" s="156" t="str">
        <f t="shared" ref="Z30:AR30" si="77">"B"&amp;Z4&amp;"_resumen!H"&amp;$X$30</f>
        <v>B2_resumen!H12</v>
      </c>
      <c r="AA30" s="156" t="str">
        <f t="shared" si="77"/>
        <v>B3_resumen!H12</v>
      </c>
      <c r="AB30" s="156" t="str">
        <f t="shared" si="77"/>
        <v>B4_resumen!H12</v>
      </c>
      <c r="AC30" s="156" t="str">
        <f t="shared" si="77"/>
        <v>B5_resumen!H12</v>
      </c>
      <c r="AD30" s="156" t="str">
        <f t="shared" si="77"/>
        <v>B6_resumen!H12</v>
      </c>
      <c r="AE30" s="156" t="str">
        <f t="shared" si="77"/>
        <v>B7_resumen!H12</v>
      </c>
      <c r="AF30" s="156" t="str">
        <f t="shared" si="77"/>
        <v>B8_resumen!H12</v>
      </c>
      <c r="AG30" s="156" t="str">
        <f t="shared" si="77"/>
        <v>B9_resumen!H12</v>
      </c>
      <c r="AH30" s="156" t="str">
        <f t="shared" si="77"/>
        <v>B10_resumen!H12</v>
      </c>
      <c r="AI30" s="156" t="str">
        <f t="shared" si="77"/>
        <v>B11_resumen!H12</v>
      </c>
      <c r="AJ30" s="156" t="str">
        <f t="shared" si="77"/>
        <v>B12_resumen!H12</v>
      </c>
      <c r="AK30" s="156" t="str">
        <f t="shared" si="77"/>
        <v>B13_resumen!H12</v>
      </c>
      <c r="AL30" s="156" t="str">
        <f t="shared" si="77"/>
        <v>B14_resumen!H12</v>
      </c>
      <c r="AM30" s="156" t="str">
        <f t="shared" si="77"/>
        <v>B15_resumen!H12</v>
      </c>
      <c r="AN30" s="156" t="str">
        <f t="shared" si="77"/>
        <v>B16_resumen!H12</v>
      </c>
      <c r="AO30" s="156" t="str">
        <f t="shared" si="77"/>
        <v>B17_resumen!H12</v>
      </c>
      <c r="AP30" s="156" t="str">
        <f t="shared" si="77"/>
        <v>B18_resumen!H12</v>
      </c>
      <c r="AQ30" s="156" t="str">
        <f t="shared" si="77"/>
        <v>B19_resumen!H12</v>
      </c>
      <c r="AR30" s="156" t="str">
        <f t="shared" si="77"/>
        <v>B20_resumen!H12</v>
      </c>
      <c r="EO30" s="184"/>
      <c r="EP30" s="184"/>
      <c r="EQ30" s="184"/>
      <c r="ER30" s="184"/>
      <c r="ES30" s="184"/>
      <c r="ET30" s="184"/>
      <c r="EU30" s="184"/>
      <c r="EV30" s="184"/>
      <c r="EW30" s="184"/>
      <c r="EX30" s="184"/>
      <c r="EY30" s="184"/>
      <c r="EZ30" s="184"/>
      <c r="FA30" s="184"/>
      <c r="FB30" s="184"/>
      <c r="FC30" s="184"/>
      <c r="FD30" s="184"/>
      <c r="FE30" s="184"/>
      <c r="FF30" s="184"/>
      <c r="FG30" s="184"/>
      <c r="FH30" s="184"/>
      <c r="FI30" s="184"/>
      <c r="FJ30" s="184"/>
      <c r="FK30" s="184"/>
      <c r="FL30" s="184"/>
      <c r="FM30" s="184"/>
      <c r="FN30" s="184"/>
      <c r="FO30" s="184"/>
      <c r="FP30" s="184"/>
      <c r="FQ30" s="184"/>
      <c r="FR30" s="184"/>
      <c r="FS30" s="184"/>
      <c r="FT30" s="184"/>
      <c r="FU30" s="184"/>
      <c r="FV30" s="184"/>
      <c r="FW30" s="184"/>
      <c r="FX30" s="184"/>
      <c r="FY30" s="184"/>
      <c r="FZ30" s="184"/>
      <c r="GA30" s="184"/>
      <c r="GB30" s="184"/>
      <c r="GC30" s="184"/>
      <c r="GD30" s="184"/>
      <c r="GE30" s="184"/>
      <c r="GF30" s="184"/>
      <c r="GG30" s="184"/>
      <c r="GH30" s="184"/>
      <c r="GI30" s="184"/>
      <c r="GJ30" s="184"/>
      <c r="GK30" s="184"/>
      <c r="GL30" s="184"/>
      <c r="GM30" s="184"/>
      <c r="GN30" s="184"/>
      <c r="GO30" s="184"/>
      <c r="GP30" s="184"/>
      <c r="GQ30" s="184"/>
      <c r="GR30" s="184"/>
      <c r="GS30" s="184"/>
      <c r="GT30" s="184"/>
      <c r="GU30" s="184"/>
      <c r="GV30" s="184"/>
    </row>
    <row r="31" spans="1:224" ht="15" x14ac:dyDescent="0.2">
      <c r="A31" s="33" t="str">
        <f t="shared" si="69"/>
        <v>5. Equipos</v>
      </c>
      <c r="B31" s="34">
        <f t="shared" ca="1" si="70"/>
        <v>0</v>
      </c>
      <c r="C31" s="34">
        <f t="shared" ca="1" si="70"/>
        <v>0</v>
      </c>
      <c r="D31" s="34">
        <f t="shared" ca="1" si="74"/>
        <v>0</v>
      </c>
      <c r="E31" s="34">
        <f t="shared" ca="1" si="71"/>
        <v>0</v>
      </c>
      <c r="F31" s="34">
        <f t="shared" ca="1" si="71"/>
        <v>0</v>
      </c>
      <c r="G31" s="34">
        <f t="shared" ca="1" si="71"/>
        <v>0</v>
      </c>
      <c r="H31" s="34">
        <f t="shared" ca="1" si="71"/>
        <v>0</v>
      </c>
      <c r="I31" s="34">
        <f t="shared" ca="1" si="71"/>
        <v>0</v>
      </c>
      <c r="J31" s="34">
        <f t="shared" ca="1" si="71"/>
        <v>0</v>
      </c>
      <c r="K31" s="34">
        <f t="shared" ca="1" si="71"/>
        <v>0</v>
      </c>
      <c r="L31" s="35">
        <f ca="1">SUM(B31:K31)+SUM(B74:K74)</f>
        <v>0</v>
      </c>
      <c r="M31" s="36">
        <f t="shared" ca="1" si="72"/>
        <v>0</v>
      </c>
      <c r="N31" s="23"/>
      <c r="O31" s="23"/>
      <c r="P31" s="23"/>
      <c r="Q31" s="23"/>
      <c r="R31" s="23"/>
      <c r="S31" s="23"/>
      <c r="T31" s="23"/>
      <c r="U31" s="23"/>
      <c r="V31" s="189"/>
      <c r="W31" s="189"/>
      <c r="X31" s="183">
        <v>13</v>
      </c>
      <c r="Y31" s="156" t="str">
        <f>"B"&amp;Y4&amp;"_resumen!H"&amp;$X$31</f>
        <v>BP_resumen!H13</v>
      </c>
      <c r="Z31" s="156" t="str">
        <f t="shared" ref="Z31:AR31" si="78">"B"&amp;Z4&amp;"_resumen!H"&amp;$X$31</f>
        <v>B2_resumen!H13</v>
      </c>
      <c r="AA31" s="156" t="str">
        <f t="shared" si="78"/>
        <v>B3_resumen!H13</v>
      </c>
      <c r="AB31" s="156" t="str">
        <f t="shared" si="78"/>
        <v>B4_resumen!H13</v>
      </c>
      <c r="AC31" s="156" t="str">
        <f t="shared" si="78"/>
        <v>B5_resumen!H13</v>
      </c>
      <c r="AD31" s="156" t="str">
        <f t="shared" si="78"/>
        <v>B6_resumen!H13</v>
      </c>
      <c r="AE31" s="156" t="str">
        <f t="shared" si="78"/>
        <v>B7_resumen!H13</v>
      </c>
      <c r="AF31" s="156" t="str">
        <f t="shared" si="78"/>
        <v>B8_resumen!H13</v>
      </c>
      <c r="AG31" s="156" t="str">
        <f t="shared" si="78"/>
        <v>B9_resumen!H13</v>
      </c>
      <c r="AH31" s="156" t="str">
        <f t="shared" si="78"/>
        <v>B10_resumen!H13</v>
      </c>
      <c r="AI31" s="156" t="str">
        <f t="shared" si="78"/>
        <v>B11_resumen!H13</v>
      </c>
      <c r="AJ31" s="156" t="str">
        <f t="shared" si="78"/>
        <v>B12_resumen!H13</v>
      </c>
      <c r="AK31" s="156" t="str">
        <f t="shared" si="78"/>
        <v>B13_resumen!H13</v>
      </c>
      <c r="AL31" s="156" t="str">
        <f t="shared" si="78"/>
        <v>B14_resumen!H13</v>
      </c>
      <c r="AM31" s="156" t="str">
        <f t="shared" si="78"/>
        <v>B15_resumen!H13</v>
      </c>
      <c r="AN31" s="156" t="str">
        <f t="shared" si="78"/>
        <v>B16_resumen!H13</v>
      </c>
      <c r="AO31" s="156" t="str">
        <f t="shared" si="78"/>
        <v>B17_resumen!H13</v>
      </c>
      <c r="AP31" s="156" t="str">
        <f t="shared" si="78"/>
        <v>B18_resumen!H13</v>
      </c>
      <c r="AQ31" s="156" t="str">
        <f t="shared" si="78"/>
        <v>B19_resumen!H13</v>
      </c>
      <c r="AR31" s="156" t="str">
        <f t="shared" si="78"/>
        <v>B20_resumen!H13</v>
      </c>
      <c r="EO31" s="184"/>
      <c r="EP31" s="184"/>
      <c r="EQ31" s="184"/>
      <c r="ER31" s="184"/>
      <c r="ES31" s="184"/>
      <c r="ET31" s="184"/>
      <c r="EU31" s="184"/>
      <c r="EV31" s="184"/>
      <c r="EW31" s="184"/>
      <c r="EX31" s="184"/>
      <c r="EY31" s="184"/>
      <c r="EZ31" s="184"/>
      <c r="FA31" s="184"/>
      <c r="FB31" s="184"/>
      <c r="FC31" s="184"/>
      <c r="FD31" s="184"/>
      <c r="FE31" s="184"/>
      <c r="FF31" s="184"/>
      <c r="FG31" s="184"/>
      <c r="FH31" s="184"/>
      <c r="FI31" s="184"/>
      <c r="FJ31" s="184"/>
      <c r="FK31" s="184"/>
      <c r="FL31" s="184"/>
      <c r="FM31" s="184"/>
      <c r="FN31" s="184"/>
      <c r="FO31" s="184"/>
      <c r="FP31" s="184"/>
      <c r="FQ31" s="184"/>
      <c r="FR31" s="184"/>
      <c r="FS31" s="184"/>
      <c r="FT31" s="184"/>
      <c r="FU31" s="184"/>
      <c r="FV31" s="184"/>
      <c r="FW31" s="184"/>
      <c r="FX31" s="184"/>
      <c r="FY31" s="184"/>
      <c r="FZ31" s="184"/>
      <c r="GA31" s="184"/>
      <c r="GB31" s="184"/>
      <c r="GC31" s="184"/>
      <c r="GD31" s="184"/>
      <c r="GE31" s="184"/>
      <c r="GF31" s="184"/>
      <c r="GG31" s="184"/>
      <c r="GH31" s="184"/>
      <c r="GI31" s="184"/>
      <c r="GJ31" s="184"/>
      <c r="GK31" s="184"/>
      <c r="GL31" s="184"/>
      <c r="GM31" s="184"/>
      <c r="GN31" s="184"/>
      <c r="GO31" s="184"/>
      <c r="GP31" s="184"/>
      <c r="GQ31" s="184"/>
      <c r="GR31" s="184"/>
      <c r="GS31" s="184"/>
      <c r="GT31" s="184"/>
      <c r="GU31" s="184"/>
      <c r="GV31" s="184"/>
    </row>
    <row r="32" spans="1:224" ht="15" x14ac:dyDescent="0.2">
      <c r="A32" s="33" t="str">
        <f t="shared" si="69"/>
        <v>6. Infraestructura y obras</v>
      </c>
      <c r="B32" s="34">
        <f t="shared" ca="1" si="70"/>
        <v>0</v>
      </c>
      <c r="C32" s="34">
        <f t="shared" ca="1" si="70"/>
        <v>0</v>
      </c>
      <c r="D32" s="34">
        <f t="shared" ca="1" si="74"/>
        <v>0</v>
      </c>
      <c r="E32" s="34">
        <f t="shared" ca="1" si="71"/>
        <v>0</v>
      </c>
      <c r="F32" s="34">
        <f t="shared" ca="1" si="71"/>
        <v>0</v>
      </c>
      <c r="G32" s="34">
        <f t="shared" ca="1" si="71"/>
        <v>0</v>
      </c>
      <c r="H32" s="34">
        <f t="shared" ca="1" si="71"/>
        <v>0</v>
      </c>
      <c r="I32" s="34">
        <f t="shared" ca="1" si="71"/>
        <v>0</v>
      </c>
      <c r="J32" s="34">
        <f t="shared" ca="1" si="71"/>
        <v>0</v>
      </c>
      <c r="K32" s="34">
        <f t="shared" ca="1" si="71"/>
        <v>0</v>
      </c>
      <c r="L32" s="35">
        <f ca="1">SUM(B32:K32)+SUM(B76:K76)</f>
        <v>0</v>
      </c>
      <c r="M32" s="36">
        <f t="shared" ca="1" si="72"/>
        <v>0</v>
      </c>
      <c r="N32" s="23"/>
      <c r="O32" s="23"/>
      <c r="P32" s="23"/>
      <c r="Q32" s="23"/>
      <c r="R32" s="23"/>
      <c r="S32" s="23"/>
      <c r="T32" s="23"/>
      <c r="U32" s="23"/>
      <c r="V32" s="189"/>
      <c r="W32" s="189"/>
      <c r="X32" s="183">
        <v>14</v>
      </c>
      <c r="Y32" s="156" t="str">
        <f>"B"&amp;Y4&amp;"_resumen!H"&amp;$X$32</f>
        <v>BP_resumen!H14</v>
      </c>
      <c r="Z32" s="156" t="str">
        <f t="shared" ref="Z32:AR32" si="79">"B"&amp;Z4&amp;"_resumen!H"&amp;$X$32</f>
        <v>B2_resumen!H14</v>
      </c>
      <c r="AA32" s="156" t="str">
        <f t="shared" si="79"/>
        <v>B3_resumen!H14</v>
      </c>
      <c r="AB32" s="156" t="str">
        <f t="shared" si="79"/>
        <v>B4_resumen!H14</v>
      </c>
      <c r="AC32" s="156" t="str">
        <f t="shared" si="79"/>
        <v>B5_resumen!H14</v>
      </c>
      <c r="AD32" s="156" t="str">
        <f t="shared" si="79"/>
        <v>B6_resumen!H14</v>
      </c>
      <c r="AE32" s="156" t="str">
        <f t="shared" si="79"/>
        <v>B7_resumen!H14</v>
      </c>
      <c r="AF32" s="156" t="str">
        <f t="shared" si="79"/>
        <v>B8_resumen!H14</v>
      </c>
      <c r="AG32" s="156" t="str">
        <f t="shared" si="79"/>
        <v>B9_resumen!H14</v>
      </c>
      <c r="AH32" s="156" t="str">
        <f t="shared" si="79"/>
        <v>B10_resumen!H14</v>
      </c>
      <c r="AI32" s="156" t="str">
        <f t="shared" si="79"/>
        <v>B11_resumen!H14</v>
      </c>
      <c r="AJ32" s="156" t="str">
        <f t="shared" si="79"/>
        <v>B12_resumen!H14</v>
      </c>
      <c r="AK32" s="156" t="str">
        <f t="shared" si="79"/>
        <v>B13_resumen!H14</v>
      </c>
      <c r="AL32" s="156" t="str">
        <f t="shared" si="79"/>
        <v>B14_resumen!H14</v>
      </c>
      <c r="AM32" s="156" t="str">
        <f t="shared" si="79"/>
        <v>B15_resumen!H14</v>
      </c>
      <c r="AN32" s="156" t="str">
        <f t="shared" si="79"/>
        <v>B16_resumen!H14</v>
      </c>
      <c r="AO32" s="156" t="str">
        <f t="shared" si="79"/>
        <v>B17_resumen!H14</v>
      </c>
      <c r="AP32" s="156" t="str">
        <f t="shared" si="79"/>
        <v>B18_resumen!H14</v>
      </c>
      <c r="AQ32" s="156" t="str">
        <f t="shared" si="79"/>
        <v>B19_resumen!H14</v>
      </c>
      <c r="AR32" s="156" t="str">
        <f t="shared" si="79"/>
        <v>B20_resumen!H14</v>
      </c>
    </row>
    <row r="33" spans="1:44" ht="15" x14ac:dyDescent="0.2">
      <c r="A33" s="37" t="s">
        <v>1</v>
      </c>
      <c r="B33" s="35">
        <f t="shared" ref="B33:K33" ca="1" si="80">SUM(B27:B32)</f>
        <v>0</v>
      </c>
      <c r="C33" s="35">
        <f t="shared" ca="1" si="80"/>
        <v>0</v>
      </c>
      <c r="D33" s="35">
        <f t="shared" ca="1" si="80"/>
        <v>0</v>
      </c>
      <c r="E33" s="35">
        <f t="shared" ca="1" si="80"/>
        <v>0</v>
      </c>
      <c r="F33" s="35">
        <f t="shared" ca="1" si="80"/>
        <v>0</v>
      </c>
      <c r="G33" s="35">
        <f t="shared" ca="1" si="80"/>
        <v>0</v>
      </c>
      <c r="H33" s="35">
        <f t="shared" ca="1" si="80"/>
        <v>0</v>
      </c>
      <c r="I33" s="35">
        <f t="shared" ca="1" si="80"/>
        <v>0</v>
      </c>
      <c r="J33" s="35">
        <f t="shared" ca="1" si="80"/>
        <v>0</v>
      </c>
      <c r="K33" s="35">
        <f t="shared" ca="1" si="80"/>
        <v>0</v>
      </c>
      <c r="L33" s="40">
        <f ca="1">SUM(B33:K33)+SUM(B77:K77)</f>
        <v>0</v>
      </c>
      <c r="M33" s="36">
        <f t="shared" ca="1" si="72"/>
        <v>0</v>
      </c>
      <c r="N33" s="23"/>
      <c r="O33" s="23"/>
      <c r="P33" s="23"/>
      <c r="Q33" s="23"/>
      <c r="R33" s="23"/>
      <c r="S33" s="23"/>
      <c r="T33" s="23"/>
      <c r="U33" s="23"/>
      <c r="V33" s="189"/>
      <c r="W33" s="189"/>
      <c r="X33" s="183"/>
      <c r="Y33" s="183"/>
    </row>
    <row r="34" spans="1:44" ht="15" x14ac:dyDescent="0.2">
      <c r="A34" s="37" t="s">
        <v>32</v>
      </c>
      <c r="B34" s="38">
        <f ca="1">IF(B33=0,0,B33/$L$33)</f>
        <v>0</v>
      </c>
      <c r="C34" s="38">
        <f t="shared" ref="C34:L34" ca="1" si="81">IF(C33=0,0,C33/$L$33)</f>
        <v>0</v>
      </c>
      <c r="D34" s="38">
        <f t="shared" ca="1" si="81"/>
        <v>0</v>
      </c>
      <c r="E34" s="38">
        <f t="shared" ca="1" si="81"/>
        <v>0</v>
      </c>
      <c r="F34" s="38">
        <f t="shared" ca="1" si="81"/>
        <v>0</v>
      </c>
      <c r="G34" s="38">
        <f t="shared" ca="1" si="81"/>
        <v>0</v>
      </c>
      <c r="H34" s="38">
        <f t="shared" ca="1" si="81"/>
        <v>0</v>
      </c>
      <c r="I34" s="38">
        <f t="shared" ca="1" si="81"/>
        <v>0</v>
      </c>
      <c r="J34" s="38">
        <f t="shared" ca="1" si="81"/>
        <v>0</v>
      </c>
      <c r="K34" s="38">
        <f t="shared" ca="1" si="81"/>
        <v>0</v>
      </c>
      <c r="L34" s="38">
        <f t="shared" ca="1" si="81"/>
        <v>0</v>
      </c>
      <c r="M34" s="36"/>
      <c r="N34" s="23"/>
      <c r="O34" s="23"/>
      <c r="P34" s="23"/>
      <c r="Q34" s="23"/>
      <c r="R34" s="23"/>
      <c r="S34" s="23"/>
      <c r="T34" s="23"/>
      <c r="U34" s="23"/>
      <c r="V34" s="189"/>
      <c r="W34" s="189"/>
      <c r="X34" s="183"/>
      <c r="Y34" s="183"/>
    </row>
    <row r="35" spans="1:44" ht="23.25" customHeight="1" x14ac:dyDescent="0.2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N35" s="23"/>
      <c r="O35" s="23"/>
      <c r="P35" s="23"/>
      <c r="Q35" s="23"/>
      <c r="R35" s="23"/>
      <c r="S35" s="23"/>
      <c r="T35" s="23"/>
      <c r="U35" s="23"/>
      <c r="V35" s="189"/>
      <c r="W35" s="189"/>
      <c r="X35" s="183"/>
      <c r="Y35" s="183"/>
    </row>
    <row r="36" spans="1:44" ht="15" x14ac:dyDescent="0.2">
      <c r="A36" s="32" t="s">
        <v>279</v>
      </c>
      <c r="B36" s="32" t="s">
        <v>2</v>
      </c>
      <c r="C36" s="32" t="s">
        <v>3</v>
      </c>
      <c r="D36" s="32" t="s">
        <v>4</v>
      </c>
      <c r="E36" s="32" t="s">
        <v>5</v>
      </c>
      <c r="F36" s="32" t="s">
        <v>6</v>
      </c>
      <c r="G36" s="32" t="s">
        <v>7</v>
      </c>
      <c r="H36" s="32" t="s">
        <v>8</v>
      </c>
      <c r="I36" s="32" t="s">
        <v>9</v>
      </c>
      <c r="J36" s="32" t="s">
        <v>10</v>
      </c>
      <c r="K36" s="32" t="s">
        <v>20</v>
      </c>
      <c r="L36" s="32" t="s">
        <v>252</v>
      </c>
      <c r="M36" s="32" t="s">
        <v>0</v>
      </c>
      <c r="N36" s="23"/>
      <c r="O36" s="23"/>
      <c r="P36" s="23"/>
      <c r="Q36" s="23"/>
      <c r="R36" s="23"/>
      <c r="S36" s="23"/>
      <c r="T36" s="23"/>
      <c r="U36" s="23"/>
      <c r="V36" s="189"/>
      <c r="W36" s="189"/>
      <c r="X36" s="183"/>
      <c r="Y36" s="183"/>
    </row>
    <row r="37" spans="1:44" ht="15" x14ac:dyDescent="0.2">
      <c r="A37" s="32" t="s">
        <v>12</v>
      </c>
      <c r="B37" s="34">
        <f ca="1">IFERROR(INDIRECT(Y38),0)</f>
        <v>0</v>
      </c>
      <c r="C37" s="34">
        <f t="shared" ref="C37:K37" ca="1" si="82">IFERROR(INDIRECT(Z38),0)</f>
        <v>0</v>
      </c>
      <c r="D37" s="34">
        <f t="shared" ca="1" si="82"/>
        <v>0</v>
      </c>
      <c r="E37" s="34">
        <f t="shared" ca="1" si="82"/>
        <v>0</v>
      </c>
      <c r="F37" s="34">
        <f t="shared" ca="1" si="82"/>
        <v>0</v>
      </c>
      <c r="G37" s="34">
        <f t="shared" ca="1" si="82"/>
        <v>0</v>
      </c>
      <c r="H37" s="34">
        <f t="shared" ca="1" si="82"/>
        <v>0</v>
      </c>
      <c r="I37" s="34">
        <f t="shared" ca="1" si="82"/>
        <v>0</v>
      </c>
      <c r="J37" s="34">
        <f t="shared" ca="1" si="82"/>
        <v>0</v>
      </c>
      <c r="K37" s="34">
        <f t="shared" ca="1" si="82"/>
        <v>0</v>
      </c>
      <c r="L37" s="35">
        <f t="shared" ref="L37:L43" ca="1" si="83">SUM(B37:K37)+SUM(B82:K82)</f>
        <v>0</v>
      </c>
      <c r="M37" s="36">
        <f t="shared" ref="M37:M42" ca="1" si="84">IF($L37=0,0,L37/$L$43)</f>
        <v>0</v>
      </c>
      <c r="N37" s="23"/>
      <c r="O37" s="23"/>
      <c r="P37" s="23"/>
      <c r="Q37" s="23"/>
      <c r="R37" s="23"/>
      <c r="S37" s="23"/>
      <c r="T37" s="23"/>
      <c r="U37" s="23"/>
      <c r="V37" s="189"/>
      <c r="W37" s="189"/>
      <c r="X37" s="183"/>
      <c r="Y37" s="182" t="s">
        <v>496</v>
      </c>
    </row>
    <row r="38" spans="1:44" ht="15" x14ac:dyDescent="0.2">
      <c r="A38" s="32" t="s">
        <v>13</v>
      </c>
      <c r="B38" s="34">
        <f t="shared" ref="B38:B42" ca="1" si="85">IFERROR(INDIRECT(Y39),0)</f>
        <v>0</v>
      </c>
      <c r="C38" s="34">
        <f t="shared" ref="C38:C42" ca="1" si="86">IFERROR(INDIRECT(Z39),0)</f>
        <v>0</v>
      </c>
      <c r="D38" s="34">
        <f t="shared" ref="D38:D42" ca="1" si="87">IFERROR(INDIRECT(AA39),0)</f>
        <v>0</v>
      </c>
      <c r="E38" s="34">
        <f t="shared" ref="E38:E42" ca="1" si="88">IFERROR(INDIRECT(AB39),0)</f>
        <v>0</v>
      </c>
      <c r="F38" s="34">
        <f t="shared" ref="F38:F42" ca="1" si="89">IFERROR(INDIRECT(AC39),0)</f>
        <v>0</v>
      </c>
      <c r="G38" s="34">
        <f t="shared" ref="G38:G42" ca="1" si="90">IFERROR(INDIRECT(AD39),0)</f>
        <v>0</v>
      </c>
      <c r="H38" s="34">
        <f t="shared" ref="H38:H42" ca="1" si="91">IFERROR(INDIRECT(AE39),0)</f>
        <v>0</v>
      </c>
      <c r="I38" s="34">
        <f t="shared" ref="I38:I42" ca="1" si="92">IFERROR(INDIRECT(AF39),0)</f>
        <v>0</v>
      </c>
      <c r="J38" s="34">
        <f t="shared" ref="J38:J42" ca="1" si="93">IFERROR(INDIRECT(AG39),0)</f>
        <v>0</v>
      </c>
      <c r="K38" s="34">
        <f t="shared" ref="K38:K42" ca="1" si="94">IFERROR(INDIRECT(AH39),0)</f>
        <v>0</v>
      </c>
      <c r="L38" s="35">
        <f t="shared" ca="1" si="83"/>
        <v>0</v>
      </c>
      <c r="M38" s="36">
        <f t="shared" ca="1" si="84"/>
        <v>0</v>
      </c>
      <c r="N38" s="23"/>
      <c r="O38" s="23"/>
      <c r="P38" s="23"/>
      <c r="Q38" s="23"/>
      <c r="R38" s="23"/>
      <c r="S38" s="23"/>
      <c r="T38" s="23"/>
      <c r="U38" s="23"/>
      <c r="V38" s="189"/>
      <c r="W38" s="189"/>
      <c r="X38" s="183" t="s">
        <v>484</v>
      </c>
      <c r="Y38" s="156" t="str">
        <f>"B"&amp;Y4&amp;"_resumen!"&amp;$X$38&amp;"15"</f>
        <v>BP_resumen!B15</v>
      </c>
      <c r="Z38" s="156" t="str">
        <f t="shared" ref="Z38:AR38" si="95">"B"&amp;Z4&amp;"_resumen!"&amp;$X$38&amp;"15"</f>
        <v>B2_resumen!B15</v>
      </c>
      <c r="AA38" s="156" t="str">
        <f t="shared" si="95"/>
        <v>B3_resumen!B15</v>
      </c>
      <c r="AB38" s="156" t="str">
        <f t="shared" si="95"/>
        <v>B4_resumen!B15</v>
      </c>
      <c r="AC38" s="156" t="str">
        <f t="shared" si="95"/>
        <v>B5_resumen!B15</v>
      </c>
      <c r="AD38" s="156" t="str">
        <f t="shared" si="95"/>
        <v>B6_resumen!B15</v>
      </c>
      <c r="AE38" s="156" t="str">
        <f t="shared" si="95"/>
        <v>B7_resumen!B15</v>
      </c>
      <c r="AF38" s="156" t="str">
        <f t="shared" si="95"/>
        <v>B8_resumen!B15</v>
      </c>
      <c r="AG38" s="156" t="str">
        <f t="shared" si="95"/>
        <v>B9_resumen!B15</v>
      </c>
      <c r="AH38" s="156" t="str">
        <f t="shared" si="95"/>
        <v>B10_resumen!B15</v>
      </c>
      <c r="AI38" s="156" t="str">
        <f t="shared" si="95"/>
        <v>B11_resumen!B15</v>
      </c>
      <c r="AJ38" s="156" t="str">
        <f t="shared" si="95"/>
        <v>B12_resumen!B15</v>
      </c>
      <c r="AK38" s="156" t="str">
        <f t="shared" si="95"/>
        <v>B13_resumen!B15</v>
      </c>
      <c r="AL38" s="156" t="str">
        <f t="shared" si="95"/>
        <v>B14_resumen!B15</v>
      </c>
      <c r="AM38" s="156" t="str">
        <f t="shared" si="95"/>
        <v>B15_resumen!B15</v>
      </c>
      <c r="AN38" s="156" t="str">
        <f t="shared" si="95"/>
        <v>B16_resumen!B15</v>
      </c>
      <c r="AO38" s="156" t="str">
        <f t="shared" si="95"/>
        <v>B17_resumen!B15</v>
      </c>
      <c r="AP38" s="156" t="str">
        <f t="shared" si="95"/>
        <v>B18_resumen!B15</v>
      </c>
      <c r="AQ38" s="156" t="str">
        <f t="shared" si="95"/>
        <v>B19_resumen!B15</v>
      </c>
      <c r="AR38" s="156" t="str">
        <f t="shared" si="95"/>
        <v>B20_resumen!B15</v>
      </c>
    </row>
    <row r="39" spans="1:44" ht="15" x14ac:dyDescent="0.2">
      <c r="A39" s="32" t="s">
        <v>14</v>
      </c>
      <c r="B39" s="34">
        <f t="shared" ca="1" si="85"/>
        <v>0</v>
      </c>
      <c r="C39" s="34">
        <f t="shared" ca="1" si="86"/>
        <v>0</v>
      </c>
      <c r="D39" s="34">
        <f t="shared" ca="1" si="87"/>
        <v>0</v>
      </c>
      <c r="E39" s="34">
        <f t="shared" ca="1" si="88"/>
        <v>0</v>
      </c>
      <c r="F39" s="34">
        <f t="shared" ca="1" si="89"/>
        <v>0</v>
      </c>
      <c r="G39" s="34">
        <f t="shared" ca="1" si="90"/>
        <v>0</v>
      </c>
      <c r="H39" s="34">
        <f t="shared" ca="1" si="91"/>
        <v>0</v>
      </c>
      <c r="I39" s="34">
        <f t="shared" ca="1" si="92"/>
        <v>0</v>
      </c>
      <c r="J39" s="34">
        <f t="shared" ca="1" si="93"/>
        <v>0</v>
      </c>
      <c r="K39" s="34">
        <f t="shared" ca="1" si="94"/>
        <v>0</v>
      </c>
      <c r="L39" s="35">
        <f t="shared" ca="1" si="83"/>
        <v>0</v>
      </c>
      <c r="M39" s="36">
        <f t="shared" ca="1" si="84"/>
        <v>0</v>
      </c>
      <c r="N39" s="23"/>
      <c r="O39" s="23"/>
      <c r="P39" s="23"/>
      <c r="Q39" s="23"/>
      <c r="R39" s="23"/>
      <c r="S39" s="23"/>
      <c r="T39" s="23"/>
      <c r="U39" s="23"/>
      <c r="V39" s="189"/>
      <c r="W39" s="189"/>
      <c r="X39" s="183" t="s">
        <v>485</v>
      </c>
      <c r="Y39" s="156" t="str">
        <f>"B"&amp;Y4&amp;"_resumen!"&amp;$X$39&amp;"15"</f>
        <v>BP_resumen!C15</v>
      </c>
      <c r="Z39" s="156" t="str">
        <f t="shared" ref="Z39:AR39" si="96">"B"&amp;Z4&amp;"_resumen!"&amp;$X$39&amp;"15"</f>
        <v>B2_resumen!C15</v>
      </c>
      <c r="AA39" s="156" t="str">
        <f t="shared" si="96"/>
        <v>B3_resumen!C15</v>
      </c>
      <c r="AB39" s="156" t="str">
        <f t="shared" si="96"/>
        <v>B4_resumen!C15</v>
      </c>
      <c r="AC39" s="156" t="str">
        <f t="shared" si="96"/>
        <v>B5_resumen!C15</v>
      </c>
      <c r="AD39" s="156" t="str">
        <f t="shared" si="96"/>
        <v>B6_resumen!C15</v>
      </c>
      <c r="AE39" s="156" t="str">
        <f t="shared" si="96"/>
        <v>B7_resumen!C15</v>
      </c>
      <c r="AF39" s="156" t="str">
        <f t="shared" si="96"/>
        <v>B8_resumen!C15</v>
      </c>
      <c r="AG39" s="156" t="str">
        <f t="shared" si="96"/>
        <v>B9_resumen!C15</v>
      </c>
      <c r="AH39" s="156" t="str">
        <f t="shared" si="96"/>
        <v>B10_resumen!C15</v>
      </c>
      <c r="AI39" s="156" t="str">
        <f t="shared" si="96"/>
        <v>B11_resumen!C15</v>
      </c>
      <c r="AJ39" s="156" t="str">
        <f t="shared" si="96"/>
        <v>B12_resumen!C15</v>
      </c>
      <c r="AK39" s="156" t="str">
        <f t="shared" si="96"/>
        <v>B13_resumen!C15</v>
      </c>
      <c r="AL39" s="156" t="str">
        <f t="shared" si="96"/>
        <v>B14_resumen!C15</v>
      </c>
      <c r="AM39" s="156" t="str">
        <f t="shared" si="96"/>
        <v>B15_resumen!C15</v>
      </c>
      <c r="AN39" s="156" t="str">
        <f t="shared" si="96"/>
        <v>B16_resumen!C15</v>
      </c>
      <c r="AO39" s="156" t="str">
        <f t="shared" si="96"/>
        <v>B17_resumen!C15</v>
      </c>
      <c r="AP39" s="156" t="str">
        <f t="shared" si="96"/>
        <v>B18_resumen!C15</v>
      </c>
      <c r="AQ39" s="156" t="str">
        <f t="shared" si="96"/>
        <v>B19_resumen!C15</v>
      </c>
      <c r="AR39" s="156" t="str">
        <f t="shared" si="96"/>
        <v>B20_resumen!C15</v>
      </c>
    </row>
    <row r="40" spans="1:44" ht="15" x14ac:dyDescent="0.2">
      <c r="A40" s="32" t="s">
        <v>15</v>
      </c>
      <c r="B40" s="34">
        <f t="shared" ca="1" si="85"/>
        <v>0</v>
      </c>
      <c r="C40" s="34">
        <f t="shared" ca="1" si="86"/>
        <v>0</v>
      </c>
      <c r="D40" s="34">
        <f t="shared" ca="1" si="87"/>
        <v>0</v>
      </c>
      <c r="E40" s="34">
        <f t="shared" ca="1" si="88"/>
        <v>0</v>
      </c>
      <c r="F40" s="34">
        <f t="shared" ca="1" si="89"/>
        <v>0</v>
      </c>
      <c r="G40" s="34">
        <f t="shared" ca="1" si="90"/>
        <v>0</v>
      </c>
      <c r="H40" s="34">
        <f t="shared" ca="1" si="91"/>
        <v>0</v>
      </c>
      <c r="I40" s="34">
        <f t="shared" ca="1" si="92"/>
        <v>0</v>
      </c>
      <c r="J40" s="34">
        <f t="shared" ca="1" si="93"/>
        <v>0</v>
      </c>
      <c r="K40" s="34">
        <f t="shared" ca="1" si="94"/>
        <v>0</v>
      </c>
      <c r="L40" s="35">
        <f t="shared" ca="1" si="83"/>
        <v>0</v>
      </c>
      <c r="M40" s="36">
        <f t="shared" ca="1" si="84"/>
        <v>0</v>
      </c>
      <c r="N40" s="23"/>
      <c r="O40" s="23"/>
      <c r="P40" s="23"/>
      <c r="Q40" s="23"/>
      <c r="R40" s="23"/>
      <c r="S40" s="23"/>
      <c r="T40" s="23"/>
      <c r="U40" s="23"/>
      <c r="V40" s="189"/>
      <c r="W40" s="189"/>
      <c r="X40" s="183" t="s">
        <v>486</v>
      </c>
      <c r="Y40" s="156" t="str">
        <f>"B"&amp;Y4&amp;"_resumen!"&amp;$X$40&amp;"15"</f>
        <v>BP_resumen!D15</v>
      </c>
      <c r="Z40" s="156" t="str">
        <f t="shared" ref="Z40:AR40" si="97">"B"&amp;Z4&amp;"_resumen!"&amp;$X$40&amp;"15"</f>
        <v>B2_resumen!D15</v>
      </c>
      <c r="AA40" s="156" t="str">
        <f t="shared" si="97"/>
        <v>B3_resumen!D15</v>
      </c>
      <c r="AB40" s="156" t="str">
        <f t="shared" si="97"/>
        <v>B4_resumen!D15</v>
      </c>
      <c r="AC40" s="156" t="str">
        <f t="shared" si="97"/>
        <v>B5_resumen!D15</v>
      </c>
      <c r="AD40" s="156" t="str">
        <f t="shared" si="97"/>
        <v>B6_resumen!D15</v>
      </c>
      <c r="AE40" s="156" t="str">
        <f t="shared" si="97"/>
        <v>B7_resumen!D15</v>
      </c>
      <c r="AF40" s="156" t="str">
        <f t="shared" si="97"/>
        <v>B8_resumen!D15</v>
      </c>
      <c r="AG40" s="156" t="str">
        <f t="shared" si="97"/>
        <v>B9_resumen!D15</v>
      </c>
      <c r="AH40" s="156" t="str">
        <f t="shared" si="97"/>
        <v>B10_resumen!D15</v>
      </c>
      <c r="AI40" s="156" t="str">
        <f t="shared" si="97"/>
        <v>B11_resumen!D15</v>
      </c>
      <c r="AJ40" s="156" t="str">
        <f t="shared" si="97"/>
        <v>B12_resumen!D15</v>
      </c>
      <c r="AK40" s="156" t="str">
        <f t="shared" si="97"/>
        <v>B13_resumen!D15</v>
      </c>
      <c r="AL40" s="156" t="str">
        <f t="shared" si="97"/>
        <v>B14_resumen!D15</v>
      </c>
      <c r="AM40" s="156" t="str">
        <f t="shared" si="97"/>
        <v>B15_resumen!D15</v>
      </c>
      <c r="AN40" s="156" t="str">
        <f t="shared" si="97"/>
        <v>B16_resumen!D15</v>
      </c>
      <c r="AO40" s="156" t="str">
        <f t="shared" si="97"/>
        <v>B17_resumen!D15</v>
      </c>
      <c r="AP40" s="156" t="str">
        <f t="shared" si="97"/>
        <v>B18_resumen!D15</v>
      </c>
      <c r="AQ40" s="156" t="str">
        <f t="shared" si="97"/>
        <v>B19_resumen!D15</v>
      </c>
      <c r="AR40" s="156" t="str">
        <f t="shared" si="97"/>
        <v>B20_resumen!D15</v>
      </c>
    </row>
    <row r="41" spans="1:44" ht="15" x14ac:dyDescent="0.2">
      <c r="A41" s="32" t="s">
        <v>16</v>
      </c>
      <c r="B41" s="34">
        <f t="shared" ca="1" si="85"/>
        <v>0</v>
      </c>
      <c r="C41" s="34">
        <f t="shared" ca="1" si="86"/>
        <v>0</v>
      </c>
      <c r="D41" s="34">
        <f t="shared" ca="1" si="87"/>
        <v>0</v>
      </c>
      <c r="E41" s="34">
        <f t="shared" ca="1" si="88"/>
        <v>0</v>
      </c>
      <c r="F41" s="34">
        <f t="shared" ca="1" si="89"/>
        <v>0</v>
      </c>
      <c r="G41" s="34">
        <f t="shared" ca="1" si="90"/>
        <v>0</v>
      </c>
      <c r="H41" s="34">
        <f t="shared" ca="1" si="91"/>
        <v>0</v>
      </c>
      <c r="I41" s="34">
        <f t="shared" ca="1" si="92"/>
        <v>0</v>
      </c>
      <c r="J41" s="34">
        <f t="shared" ca="1" si="93"/>
        <v>0</v>
      </c>
      <c r="K41" s="34">
        <f t="shared" ca="1" si="94"/>
        <v>0</v>
      </c>
      <c r="L41" s="35">
        <f t="shared" ca="1" si="83"/>
        <v>0</v>
      </c>
      <c r="M41" s="36">
        <f t="shared" ca="1" si="84"/>
        <v>0</v>
      </c>
      <c r="N41" s="23"/>
      <c r="O41" s="23"/>
      <c r="P41" s="23"/>
      <c r="Q41" s="23"/>
      <c r="R41" s="23"/>
      <c r="S41" s="23"/>
      <c r="T41" s="23"/>
      <c r="U41" s="23"/>
      <c r="V41" s="189"/>
      <c r="W41" s="189"/>
      <c r="X41" s="183" t="s">
        <v>487</v>
      </c>
      <c r="Y41" s="156" t="str">
        <f>"B"&amp;Y4&amp;"_resumen!"&amp;$X$41&amp;"15"</f>
        <v>BP_resumen!E15</v>
      </c>
      <c r="Z41" s="156" t="str">
        <f t="shared" ref="Z41:AR41" si="98">"B"&amp;Z4&amp;"_resumen!"&amp;$X$41&amp;"15"</f>
        <v>B2_resumen!E15</v>
      </c>
      <c r="AA41" s="156" t="str">
        <f t="shared" si="98"/>
        <v>B3_resumen!E15</v>
      </c>
      <c r="AB41" s="156" t="str">
        <f t="shared" si="98"/>
        <v>B4_resumen!E15</v>
      </c>
      <c r="AC41" s="156" t="str">
        <f t="shared" si="98"/>
        <v>B5_resumen!E15</v>
      </c>
      <c r="AD41" s="156" t="str">
        <f t="shared" si="98"/>
        <v>B6_resumen!E15</v>
      </c>
      <c r="AE41" s="156" t="str">
        <f t="shared" si="98"/>
        <v>B7_resumen!E15</v>
      </c>
      <c r="AF41" s="156" t="str">
        <f t="shared" si="98"/>
        <v>B8_resumen!E15</v>
      </c>
      <c r="AG41" s="156" t="str">
        <f t="shared" si="98"/>
        <v>B9_resumen!E15</v>
      </c>
      <c r="AH41" s="156" t="str">
        <f t="shared" si="98"/>
        <v>B10_resumen!E15</v>
      </c>
      <c r="AI41" s="156" t="str">
        <f t="shared" si="98"/>
        <v>B11_resumen!E15</v>
      </c>
      <c r="AJ41" s="156" t="str">
        <f t="shared" si="98"/>
        <v>B12_resumen!E15</v>
      </c>
      <c r="AK41" s="156" t="str">
        <f t="shared" si="98"/>
        <v>B13_resumen!E15</v>
      </c>
      <c r="AL41" s="156" t="str">
        <f t="shared" si="98"/>
        <v>B14_resumen!E15</v>
      </c>
      <c r="AM41" s="156" t="str">
        <f t="shared" si="98"/>
        <v>B15_resumen!E15</v>
      </c>
      <c r="AN41" s="156" t="str">
        <f t="shared" si="98"/>
        <v>B16_resumen!E15</v>
      </c>
      <c r="AO41" s="156" t="str">
        <f t="shared" si="98"/>
        <v>B17_resumen!E15</v>
      </c>
      <c r="AP41" s="156" t="str">
        <f t="shared" si="98"/>
        <v>B18_resumen!E15</v>
      </c>
      <c r="AQ41" s="156" t="str">
        <f t="shared" si="98"/>
        <v>B19_resumen!E15</v>
      </c>
      <c r="AR41" s="156" t="str">
        <f t="shared" si="98"/>
        <v>B20_resumen!E15</v>
      </c>
    </row>
    <row r="42" spans="1:44" ht="15" x14ac:dyDescent="0.2">
      <c r="A42" s="32" t="s">
        <v>17</v>
      </c>
      <c r="B42" s="34">
        <f t="shared" ca="1" si="85"/>
        <v>0</v>
      </c>
      <c r="C42" s="34">
        <f t="shared" ca="1" si="86"/>
        <v>0</v>
      </c>
      <c r="D42" s="34">
        <f t="shared" ca="1" si="87"/>
        <v>0</v>
      </c>
      <c r="E42" s="34">
        <f t="shared" ca="1" si="88"/>
        <v>0</v>
      </c>
      <c r="F42" s="34">
        <f t="shared" ca="1" si="89"/>
        <v>0</v>
      </c>
      <c r="G42" s="34">
        <f t="shared" ca="1" si="90"/>
        <v>0</v>
      </c>
      <c r="H42" s="34">
        <f t="shared" ca="1" si="91"/>
        <v>0</v>
      </c>
      <c r="I42" s="34">
        <f t="shared" ca="1" si="92"/>
        <v>0</v>
      </c>
      <c r="J42" s="34">
        <f t="shared" ca="1" si="93"/>
        <v>0</v>
      </c>
      <c r="K42" s="34">
        <f t="shared" ca="1" si="94"/>
        <v>0</v>
      </c>
      <c r="L42" s="35">
        <f t="shared" ca="1" si="83"/>
        <v>0</v>
      </c>
      <c r="M42" s="36">
        <f t="shared" ca="1" si="84"/>
        <v>0</v>
      </c>
      <c r="N42" s="23"/>
      <c r="O42" s="23"/>
      <c r="P42" s="23"/>
      <c r="Q42" s="23"/>
      <c r="R42" s="23"/>
      <c r="S42" s="23"/>
      <c r="T42" s="23"/>
      <c r="U42" s="23"/>
      <c r="V42" s="189"/>
      <c r="W42" s="189"/>
      <c r="X42" s="183" t="s">
        <v>488</v>
      </c>
      <c r="Y42" s="156" t="str">
        <f>"B"&amp;Y4&amp;"_resumen!"&amp;$X$42&amp;"15"</f>
        <v>BP_resumen!F15</v>
      </c>
      <c r="Z42" s="156" t="str">
        <f t="shared" ref="Z42:AR42" si="99">"B"&amp;Z4&amp;"_resumen!"&amp;$X$42&amp;"15"</f>
        <v>B2_resumen!F15</v>
      </c>
      <c r="AA42" s="156" t="str">
        <f t="shared" si="99"/>
        <v>B3_resumen!F15</v>
      </c>
      <c r="AB42" s="156" t="str">
        <f t="shared" si="99"/>
        <v>B4_resumen!F15</v>
      </c>
      <c r="AC42" s="156" t="str">
        <f t="shared" si="99"/>
        <v>B5_resumen!F15</v>
      </c>
      <c r="AD42" s="156" t="str">
        <f t="shared" si="99"/>
        <v>B6_resumen!F15</v>
      </c>
      <c r="AE42" s="156" t="str">
        <f t="shared" si="99"/>
        <v>B7_resumen!F15</v>
      </c>
      <c r="AF42" s="156" t="str">
        <f t="shared" si="99"/>
        <v>B8_resumen!F15</v>
      </c>
      <c r="AG42" s="156" t="str">
        <f t="shared" si="99"/>
        <v>B9_resumen!F15</v>
      </c>
      <c r="AH42" s="156" t="str">
        <f t="shared" si="99"/>
        <v>B10_resumen!F15</v>
      </c>
      <c r="AI42" s="156" t="str">
        <f t="shared" si="99"/>
        <v>B11_resumen!F15</v>
      </c>
      <c r="AJ42" s="156" t="str">
        <f t="shared" si="99"/>
        <v>B12_resumen!F15</v>
      </c>
      <c r="AK42" s="156" t="str">
        <f t="shared" si="99"/>
        <v>B13_resumen!F15</v>
      </c>
      <c r="AL42" s="156" t="str">
        <f t="shared" si="99"/>
        <v>B14_resumen!F15</v>
      </c>
      <c r="AM42" s="156" t="str">
        <f t="shared" si="99"/>
        <v>B15_resumen!F15</v>
      </c>
      <c r="AN42" s="156" t="str">
        <f t="shared" si="99"/>
        <v>B16_resumen!F15</v>
      </c>
      <c r="AO42" s="156" t="str">
        <f t="shared" si="99"/>
        <v>B17_resumen!F15</v>
      </c>
      <c r="AP42" s="156" t="str">
        <f t="shared" si="99"/>
        <v>B18_resumen!F15</v>
      </c>
      <c r="AQ42" s="156" t="str">
        <f t="shared" si="99"/>
        <v>B19_resumen!F15</v>
      </c>
      <c r="AR42" s="156" t="str">
        <f t="shared" si="99"/>
        <v>B20_resumen!F15</v>
      </c>
    </row>
    <row r="43" spans="1:44" ht="15" x14ac:dyDescent="0.2">
      <c r="A43" s="37" t="s">
        <v>1</v>
      </c>
      <c r="B43" s="35">
        <f ca="1">+B33</f>
        <v>0</v>
      </c>
      <c r="C43" s="35">
        <f t="shared" ref="C43:K43" ca="1" si="100">+C33</f>
        <v>0</v>
      </c>
      <c r="D43" s="35">
        <f t="shared" ca="1" si="100"/>
        <v>0</v>
      </c>
      <c r="E43" s="35">
        <f t="shared" ca="1" si="100"/>
        <v>0</v>
      </c>
      <c r="F43" s="35">
        <f t="shared" ca="1" si="100"/>
        <v>0</v>
      </c>
      <c r="G43" s="35">
        <f t="shared" ca="1" si="100"/>
        <v>0</v>
      </c>
      <c r="H43" s="35">
        <f t="shared" ca="1" si="100"/>
        <v>0</v>
      </c>
      <c r="I43" s="35">
        <f t="shared" ca="1" si="100"/>
        <v>0</v>
      </c>
      <c r="J43" s="35">
        <f t="shared" ca="1" si="100"/>
        <v>0</v>
      </c>
      <c r="K43" s="35">
        <f t="shared" ca="1" si="100"/>
        <v>0</v>
      </c>
      <c r="L43" s="40">
        <f t="shared" ca="1" si="83"/>
        <v>0</v>
      </c>
      <c r="M43" s="36">
        <f t="shared" ref="M43" ca="1" si="101">IF($L43=0,0,L43/$L$43)</f>
        <v>0</v>
      </c>
      <c r="N43" s="23"/>
      <c r="O43" s="23"/>
      <c r="P43" s="23"/>
      <c r="Q43" s="23"/>
      <c r="R43" s="23"/>
      <c r="S43" s="23"/>
      <c r="T43" s="23"/>
      <c r="U43" s="23"/>
      <c r="V43" s="189"/>
      <c r="W43" s="189"/>
      <c r="X43" s="183" t="s">
        <v>489</v>
      </c>
      <c r="Y43" s="156" t="str">
        <f>"B"&amp;Y4&amp;"_resumen!"&amp;$X$43&amp;"15"</f>
        <v>BP_resumen!G15</v>
      </c>
      <c r="Z43" s="156" t="str">
        <f t="shared" ref="Z43:AR43" si="102">"B"&amp;Z4&amp;"_resumen!"&amp;$X$43&amp;"15"</f>
        <v>B2_resumen!G15</v>
      </c>
      <c r="AA43" s="156" t="str">
        <f t="shared" si="102"/>
        <v>B3_resumen!G15</v>
      </c>
      <c r="AB43" s="156" t="str">
        <f t="shared" si="102"/>
        <v>B4_resumen!G15</v>
      </c>
      <c r="AC43" s="156" t="str">
        <f t="shared" si="102"/>
        <v>B5_resumen!G15</v>
      </c>
      <c r="AD43" s="156" t="str">
        <f t="shared" si="102"/>
        <v>B6_resumen!G15</v>
      </c>
      <c r="AE43" s="156" t="str">
        <f t="shared" si="102"/>
        <v>B7_resumen!G15</v>
      </c>
      <c r="AF43" s="156" t="str">
        <f t="shared" si="102"/>
        <v>B8_resumen!G15</v>
      </c>
      <c r="AG43" s="156" t="str">
        <f t="shared" si="102"/>
        <v>B9_resumen!G15</v>
      </c>
      <c r="AH43" s="156" t="str">
        <f t="shared" si="102"/>
        <v>B10_resumen!G15</v>
      </c>
      <c r="AI43" s="156" t="str">
        <f t="shared" si="102"/>
        <v>B11_resumen!G15</v>
      </c>
      <c r="AJ43" s="156" t="str">
        <f t="shared" si="102"/>
        <v>B12_resumen!G15</v>
      </c>
      <c r="AK43" s="156" t="str">
        <f t="shared" si="102"/>
        <v>B13_resumen!G15</v>
      </c>
      <c r="AL43" s="156" t="str">
        <f t="shared" si="102"/>
        <v>B14_resumen!G15</v>
      </c>
      <c r="AM43" s="156" t="str">
        <f t="shared" si="102"/>
        <v>B15_resumen!G15</v>
      </c>
      <c r="AN43" s="156" t="str">
        <f t="shared" si="102"/>
        <v>B16_resumen!G15</v>
      </c>
      <c r="AO43" s="156" t="str">
        <f t="shared" si="102"/>
        <v>B17_resumen!G15</v>
      </c>
      <c r="AP43" s="156" t="str">
        <f t="shared" si="102"/>
        <v>B18_resumen!G15</v>
      </c>
      <c r="AQ43" s="156" t="str">
        <f t="shared" si="102"/>
        <v>B19_resumen!G15</v>
      </c>
      <c r="AR43" s="156" t="str">
        <f t="shared" si="102"/>
        <v>B20_resumen!G15</v>
      </c>
    </row>
    <row r="44" spans="1:44" ht="15" x14ac:dyDescent="0.2">
      <c r="A44" s="37" t="s">
        <v>32</v>
      </c>
      <c r="B44" s="38">
        <f ca="1">IF(B43=0,0,B43/$L$43)</f>
        <v>0</v>
      </c>
      <c r="C44" s="38">
        <f t="shared" ref="C44:L44" ca="1" si="103">IF(C43=0,0,C43/$L$43)</f>
        <v>0</v>
      </c>
      <c r="D44" s="38">
        <f t="shared" ca="1" si="103"/>
        <v>0</v>
      </c>
      <c r="E44" s="38">
        <f t="shared" ca="1" si="103"/>
        <v>0</v>
      </c>
      <c r="F44" s="38">
        <f t="shared" ca="1" si="103"/>
        <v>0</v>
      </c>
      <c r="G44" s="38">
        <f t="shared" ca="1" si="103"/>
        <v>0</v>
      </c>
      <c r="H44" s="38">
        <f t="shared" ca="1" si="103"/>
        <v>0</v>
      </c>
      <c r="I44" s="38">
        <f t="shared" ca="1" si="103"/>
        <v>0</v>
      </c>
      <c r="J44" s="38">
        <f t="shared" ca="1" si="103"/>
        <v>0</v>
      </c>
      <c r="K44" s="38">
        <f t="shared" ca="1" si="103"/>
        <v>0</v>
      </c>
      <c r="L44" s="38">
        <f t="shared" ca="1" si="103"/>
        <v>0</v>
      </c>
      <c r="M44" s="35"/>
      <c r="N44" s="23"/>
      <c r="O44" s="23"/>
      <c r="P44" s="23"/>
      <c r="Q44" s="23"/>
      <c r="R44" s="23"/>
      <c r="S44" s="23"/>
      <c r="T44" s="23"/>
      <c r="U44" s="23"/>
      <c r="V44" s="189"/>
      <c r="W44" s="189"/>
      <c r="X44" s="183"/>
      <c r="Y44" s="183"/>
    </row>
    <row r="45" spans="1:44" ht="20.25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N45" s="23"/>
      <c r="O45" s="23"/>
      <c r="P45" s="23"/>
      <c r="Q45" s="23"/>
      <c r="R45" s="23"/>
      <c r="S45" s="23"/>
      <c r="T45" s="23"/>
      <c r="U45" s="23"/>
      <c r="V45" s="189"/>
      <c r="W45" s="189"/>
      <c r="X45" s="183"/>
      <c r="Y45" s="183"/>
    </row>
    <row r="46" spans="1:44" ht="18" customHeight="1" x14ac:dyDescent="0.2">
      <c r="A46" s="23"/>
      <c r="B46" s="23"/>
      <c r="C46" s="271" t="str">
        <f ca="1">IF(AND(L33&gt;0,L33&lt;&gt;L57),"Revise el beneficiario en color naranja. El importe por anualidad no coincide con el total por categorias","")</f>
        <v/>
      </c>
      <c r="D46" s="271"/>
      <c r="E46" s="271"/>
      <c r="F46" s="271"/>
      <c r="G46" s="271"/>
      <c r="H46" s="271"/>
      <c r="I46" s="271"/>
      <c r="J46" s="23"/>
      <c r="K46" s="23"/>
      <c r="N46" s="23"/>
      <c r="O46" s="23"/>
      <c r="P46" s="23"/>
      <c r="Q46" s="23"/>
      <c r="R46" s="23"/>
      <c r="S46" s="23"/>
      <c r="T46" s="23"/>
      <c r="U46" s="23"/>
      <c r="V46" s="189"/>
      <c r="W46" s="189"/>
      <c r="X46" s="183"/>
      <c r="Y46" s="183"/>
    </row>
    <row r="47" spans="1:44" ht="15" x14ac:dyDescent="0.2">
      <c r="A47" s="32" t="s">
        <v>280</v>
      </c>
      <c r="B47" s="32" t="s">
        <v>2</v>
      </c>
      <c r="C47" s="32" t="s">
        <v>3</v>
      </c>
      <c r="D47" s="32" t="s">
        <v>4</v>
      </c>
      <c r="E47" s="32" t="s">
        <v>5</v>
      </c>
      <c r="F47" s="32" t="s">
        <v>6</v>
      </c>
      <c r="G47" s="32" t="s">
        <v>7</v>
      </c>
      <c r="H47" s="32" t="s">
        <v>8</v>
      </c>
      <c r="I47" s="32" t="s">
        <v>9</v>
      </c>
      <c r="J47" s="32" t="s">
        <v>10</v>
      </c>
      <c r="K47" s="32" t="s">
        <v>20</v>
      </c>
      <c r="L47" s="32" t="s">
        <v>252</v>
      </c>
      <c r="M47" s="32" t="s">
        <v>0</v>
      </c>
      <c r="N47" s="23"/>
      <c r="O47" s="23"/>
      <c r="P47" s="23"/>
      <c r="Q47" s="23"/>
      <c r="R47" s="23"/>
      <c r="S47" s="23"/>
      <c r="T47" s="23"/>
      <c r="U47" s="23"/>
      <c r="V47" s="189"/>
      <c r="W47" s="189"/>
      <c r="X47" s="183"/>
      <c r="Y47" s="119" t="s">
        <v>483</v>
      </c>
      <c r="Z47" s="119">
        <v>2</v>
      </c>
      <c r="AA47" s="119">
        <v>3</v>
      </c>
      <c r="AB47" s="119">
        <v>4</v>
      </c>
      <c r="AC47" s="119">
        <v>5</v>
      </c>
      <c r="AD47" s="119">
        <v>6</v>
      </c>
      <c r="AE47" s="119">
        <v>7</v>
      </c>
      <c r="AF47" s="119">
        <v>8</v>
      </c>
      <c r="AG47" s="119">
        <v>9</v>
      </c>
      <c r="AH47" s="119">
        <v>10</v>
      </c>
      <c r="AI47" s="119">
        <v>11</v>
      </c>
      <c r="AJ47" s="119">
        <v>12</v>
      </c>
      <c r="AK47" s="119">
        <v>13</v>
      </c>
      <c r="AL47" s="119">
        <v>14</v>
      </c>
      <c r="AM47" s="119">
        <v>15</v>
      </c>
      <c r="AN47" s="119">
        <v>16</v>
      </c>
      <c r="AO47" s="119">
        <v>17</v>
      </c>
      <c r="AP47" s="119">
        <v>18</v>
      </c>
      <c r="AQ47" s="119">
        <v>19</v>
      </c>
      <c r="AR47" s="119">
        <v>20</v>
      </c>
    </row>
    <row r="48" spans="1:44" ht="15" x14ac:dyDescent="0.2">
      <c r="A48" s="32">
        <v>2021</v>
      </c>
      <c r="B48" s="34">
        <f t="shared" ref="B48:B56" ca="1" si="104">IFERROR(INDIRECT(Y49),0)</f>
        <v>0</v>
      </c>
      <c r="C48" s="34">
        <f t="shared" ref="C48:C57" ca="1" si="105">IFERROR(INDIRECT(Z49),0)</f>
        <v>0</v>
      </c>
      <c r="D48" s="34">
        <f t="shared" ref="D48:D57" ca="1" si="106">IFERROR(INDIRECT(AA49),0)</f>
        <v>0</v>
      </c>
      <c r="E48" s="34">
        <f t="shared" ref="E48:E57" ca="1" si="107">IFERROR(INDIRECT(AB49),0)</f>
        <v>0</v>
      </c>
      <c r="F48" s="34">
        <f t="shared" ref="F48:F57" ca="1" si="108">IFERROR(INDIRECT(AC49),0)</f>
        <v>0</v>
      </c>
      <c r="G48" s="34">
        <f t="shared" ref="G48:G57" ca="1" si="109">IFERROR(INDIRECT(AD49),0)</f>
        <v>0</v>
      </c>
      <c r="H48" s="34">
        <f t="shared" ref="H48:H57" ca="1" si="110">IFERROR(INDIRECT(AE49),0)</f>
        <v>0</v>
      </c>
      <c r="I48" s="34">
        <f t="shared" ref="I48:I57" ca="1" si="111">IFERROR(INDIRECT(AF49),0)</f>
        <v>0</v>
      </c>
      <c r="J48" s="34">
        <f t="shared" ref="J48:J57" ca="1" si="112">IFERROR(INDIRECT(AG49),0)</f>
        <v>0</v>
      </c>
      <c r="K48" s="34">
        <f t="shared" ref="K48:K57" ca="1" si="113">IFERROR(INDIRECT(AH49),0)</f>
        <v>0</v>
      </c>
      <c r="L48" s="35">
        <f t="shared" ref="L48:L57" ca="1" si="114">SUM(B48:K48)+SUM(B93:K93)</f>
        <v>0</v>
      </c>
      <c r="M48" s="36">
        <f t="shared" ref="M48:M53" ca="1" si="115">IF($L48=0,0,L48/$L$57)</f>
        <v>0</v>
      </c>
      <c r="N48" s="23"/>
      <c r="O48" s="23"/>
      <c r="P48" s="23"/>
      <c r="Q48" s="23"/>
      <c r="R48" s="23"/>
      <c r="S48" s="23"/>
      <c r="T48" s="23"/>
      <c r="U48" s="23"/>
      <c r="V48" s="189"/>
      <c r="W48" s="189"/>
      <c r="X48" s="183"/>
      <c r="Y48" s="182" t="s">
        <v>496</v>
      </c>
    </row>
    <row r="49" spans="1:248" ht="15" x14ac:dyDescent="0.2">
      <c r="A49" s="32">
        <v>2022</v>
      </c>
      <c r="B49" s="34">
        <f t="shared" ca="1" si="104"/>
        <v>0</v>
      </c>
      <c r="C49" s="34">
        <f t="shared" ca="1" si="105"/>
        <v>0</v>
      </c>
      <c r="D49" s="34">
        <f t="shared" ca="1" si="106"/>
        <v>0</v>
      </c>
      <c r="E49" s="34">
        <f t="shared" ca="1" si="107"/>
        <v>0</v>
      </c>
      <c r="F49" s="34">
        <f t="shared" ca="1" si="108"/>
        <v>0</v>
      </c>
      <c r="G49" s="34">
        <f t="shared" ca="1" si="109"/>
        <v>0</v>
      </c>
      <c r="H49" s="34">
        <f t="shared" ca="1" si="110"/>
        <v>0</v>
      </c>
      <c r="I49" s="34">
        <f t="shared" ca="1" si="111"/>
        <v>0</v>
      </c>
      <c r="J49" s="34">
        <f t="shared" ca="1" si="112"/>
        <v>0</v>
      </c>
      <c r="K49" s="34">
        <f t="shared" ca="1" si="113"/>
        <v>0</v>
      </c>
      <c r="L49" s="35">
        <f t="shared" ca="1" si="114"/>
        <v>0</v>
      </c>
      <c r="M49" s="36">
        <f t="shared" ca="1" si="115"/>
        <v>0</v>
      </c>
      <c r="N49" s="23"/>
      <c r="O49" s="23"/>
      <c r="P49" s="23"/>
      <c r="Q49" s="23"/>
      <c r="R49" s="23"/>
      <c r="S49" s="23"/>
      <c r="T49" s="23"/>
      <c r="U49" s="23"/>
      <c r="V49" s="189"/>
      <c r="W49" s="189"/>
      <c r="X49" s="183" t="s">
        <v>484</v>
      </c>
      <c r="Y49" s="156" t="str">
        <f>"B"&amp;Y47&amp;"_resumen!"&amp;$X$49&amp;"25"</f>
        <v>BP_resumen!B25</v>
      </c>
      <c r="Z49" s="156" t="str">
        <f t="shared" ref="Z49:AR49" si="116">"B"&amp;Z47&amp;"_resumen!"&amp;$X$49&amp;"25"</f>
        <v>B2_resumen!B25</v>
      </c>
      <c r="AA49" s="156" t="str">
        <f t="shared" si="116"/>
        <v>B3_resumen!B25</v>
      </c>
      <c r="AB49" s="156" t="str">
        <f t="shared" si="116"/>
        <v>B4_resumen!B25</v>
      </c>
      <c r="AC49" s="156" t="str">
        <f t="shared" si="116"/>
        <v>B5_resumen!B25</v>
      </c>
      <c r="AD49" s="156" t="str">
        <f t="shared" si="116"/>
        <v>B6_resumen!B25</v>
      </c>
      <c r="AE49" s="156" t="str">
        <f t="shared" si="116"/>
        <v>B7_resumen!B25</v>
      </c>
      <c r="AF49" s="156" t="str">
        <f t="shared" si="116"/>
        <v>B8_resumen!B25</v>
      </c>
      <c r="AG49" s="156" t="str">
        <f t="shared" si="116"/>
        <v>B9_resumen!B25</v>
      </c>
      <c r="AH49" s="156" t="str">
        <f t="shared" si="116"/>
        <v>B10_resumen!B25</v>
      </c>
      <c r="AI49" s="156" t="str">
        <f t="shared" si="116"/>
        <v>B11_resumen!B25</v>
      </c>
      <c r="AJ49" s="156" t="str">
        <f t="shared" si="116"/>
        <v>B12_resumen!B25</v>
      </c>
      <c r="AK49" s="156" t="str">
        <f t="shared" si="116"/>
        <v>B13_resumen!B25</v>
      </c>
      <c r="AL49" s="156" t="str">
        <f t="shared" si="116"/>
        <v>B14_resumen!B25</v>
      </c>
      <c r="AM49" s="156" t="str">
        <f t="shared" si="116"/>
        <v>B15_resumen!B25</v>
      </c>
      <c r="AN49" s="156" t="str">
        <f t="shared" si="116"/>
        <v>B16_resumen!B25</v>
      </c>
      <c r="AO49" s="156" t="str">
        <f t="shared" si="116"/>
        <v>B17_resumen!B25</v>
      </c>
      <c r="AP49" s="156" t="str">
        <f t="shared" si="116"/>
        <v>B18_resumen!B25</v>
      </c>
      <c r="AQ49" s="156" t="str">
        <f t="shared" si="116"/>
        <v>B19_resumen!B25</v>
      </c>
      <c r="AR49" s="156" t="str">
        <f t="shared" si="116"/>
        <v>B20_resumen!B25</v>
      </c>
    </row>
    <row r="50" spans="1:248" ht="15" x14ac:dyDescent="0.2">
      <c r="A50" s="32">
        <v>2023</v>
      </c>
      <c r="B50" s="34">
        <f t="shared" ca="1" si="104"/>
        <v>0</v>
      </c>
      <c r="C50" s="34">
        <f t="shared" ca="1" si="105"/>
        <v>0</v>
      </c>
      <c r="D50" s="34">
        <f t="shared" ca="1" si="106"/>
        <v>0</v>
      </c>
      <c r="E50" s="34">
        <f t="shared" ca="1" si="107"/>
        <v>0</v>
      </c>
      <c r="F50" s="34">
        <f t="shared" ca="1" si="108"/>
        <v>0</v>
      </c>
      <c r="G50" s="34">
        <f t="shared" ca="1" si="109"/>
        <v>0</v>
      </c>
      <c r="H50" s="34">
        <f t="shared" ca="1" si="110"/>
        <v>0</v>
      </c>
      <c r="I50" s="34">
        <f t="shared" ca="1" si="111"/>
        <v>0</v>
      </c>
      <c r="J50" s="34">
        <f t="shared" ca="1" si="112"/>
        <v>0</v>
      </c>
      <c r="K50" s="34">
        <f t="shared" ca="1" si="113"/>
        <v>0</v>
      </c>
      <c r="L50" s="35">
        <f t="shared" ca="1" si="114"/>
        <v>0</v>
      </c>
      <c r="M50" s="36">
        <f t="shared" ca="1" si="115"/>
        <v>0</v>
      </c>
      <c r="N50" s="23"/>
      <c r="O50" s="23"/>
      <c r="P50" s="23"/>
      <c r="Q50" s="23"/>
      <c r="R50" s="23"/>
      <c r="S50" s="23"/>
      <c r="T50" s="23"/>
      <c r="U50" s="23"/>
      <c r="V50" s="189"/>
      <c r="W50" s="189"/>
      <c r="X50" s="183" t="s">
        <v>485</v>
      </c>
      <c r="Y50" s="156" t="str">
        <f>"B"&amp;Y47&amp;"_resumen!"&amp;$X$50&amp;"25"</f>
        <v>BP_resumen!C25</v>
      </c>
      <c r="Z50" s="156" t="str">
        <f t="shared" ref="Z50:AR50" si="117">"B"&amp;Z47&amp;"_resumen!"&amp;$X$50&amp;"25"</f>
        <v>B2_resumen!C25</v>
      </c>
      <c r="AA50" s="156" t="str">
        <f t="shared" si="117"/>
        <v>B3_resumen!C25</v>
      </c>
      <c r="AB50" s="156" t="str">
        <f t="shared" si="117"/>
        <v>B4_resumen!C25</v>
      </c>
      <c r="AC50" s="156" t="str">
        <f t="shared" si="117"/>
        <v>B5_resumen!C25</v>
      </c>
      <c r="AD50" s="156" t="str">
        <f t="shared" si="117"/>
        <v>B6_resumen!C25</v>
      </c>
      <c r="AE50" s="156" t="str">
        <f t="shared" si="117"/>
        <v>B7_resumen!C25</v>
      </c>
      <c r="AF50" s="156" t="str">
        <f t="shared" si="117"/>
        <v>B8_resumen!C25</v>
      </c>
      <c r="AG50" s="156" t="str">
        <f t="shared" si="117"/>
        <v>B9_resumen!C25</v>
      </c>
      <c r="AH50" s="156" t="str">
        <f t="shared" si="117"/>
        <v>B10_resumen!C25</v>
      </c>
      <c r="AI50" s="156" t="str">
        <f t="shared" si="117"/>
        <v>B11_resumen!C25</v>
      </c>
      <c r="AJ50" s="156" t="str">
        <f t="shared" si="117"/>
        <v>B12_resumen!C25</v>
      </c>
      <c r="AK50" s="156" t="str">
        <f t="shared" si="117"/>
        <v>B13_resumen!C25</v>
      </c>
      <c r="AL50" s="156" t="str">
        <f t="shared" si="117"/>
        <v>B14_resumen!C25</v>
      </c>
      <c r="AM50" s="156" t="str">
        <f t="shared" si="117"/>
        <v>B15_resumen!C25</v>
      </c>
      <c r="AN50" s="156" t="str">
        <f t="shared" si="117"/>
        <v>B16_resumen!C25</v>
      </c>
      <c r="AO50" s="156" t="str">
        <f t="shared" si="117"/>
        <v>B17_resumen!C25</v>
      </c>
      <c r="AP50" s="156" t="str">
        <f t="shared" si="117"/>
        <v>B18_resumen!C25</v>
      </c>
      <c r="AQ50" s="156" t="str">
        <f t="shared" si="117"/>
        <v>B19_resumen!C25</v>
      </c>
      <c r="AR50" s="156" t="str">
        <f t="shared" si="117"/>
        <v>B20_resumen!C25</v>
      </c>
    </row>
    <row r="51" spans="1:248" ht="15" x14ac:dyDescent="0.2">
      <c r="A51" s="32">
        <v>2024</v>
      </c>
      <c r="B51" s="34">
        <f t="shared" ca="1" si="104"/>
        <v>0</v>
      </c>
      <c r="C51" s="34">
        <f t="shared" ca="1" si="105"/>
        <v>0</v>
      </c>
      <c r="D51" s="34">
        <f t="shared" ca="1" si="106"/>
        <v>0</v>
      </c>
      <c r="E51" s="34">
        <f t="shared" ca="1" si="107"/>
        <v>0</v>
      </c>
      <c r="F51" s="34">
        <f t="shared" ca="1" si="108"/>
        <v>0</v>
      </c>
      <c r="G51" s="34">
        <f t="shared" ca="1" si="109"/>
        <v>0</v>
      </c>
      <c r="H51" s="34">
        <f t="shared" ca="1" si="110"/>
        <v>0</v>
      </c>
      <c r="I51" s="34">
        <f t="shared" ca="1" si="111"/>
        <v>0</v>
      </c>
      <c r="J51" s="34">
        <f t="shared" ca="1" si="112"/>
        <v>0</v>
      </c>
      <c r="K51" s="34">
        <f t="shared" ca="1" si="113"/>
        <v>0</v>
      </c>
      <c r="L51" s="35">
        <f t="shared" ca="1" si="114"/>
        <v>0</v>
      </c>
      <c r="M51" s="36">
        <f t="shared" ca="1" si="115"/>
        <v>0</v>
      </c>
      <c r="N51" s="23"/>
      <c r="O51" s="23"/>
      <c r="P51" s="23"/>
      <c r="Q51" s="23"/>
      <c r="R51" s="23"/>
      <c r="S51" s="23"/>
      <c r="T51" s="23"/>
      <c r="U51" s="23"/>
      <c r="V51" s="189"/>
      <c r="W51" s="189"/>
      <c r="X51" s="183" t="s">
        <v>486</v>
      </c>
      <c r="Y51" s="156" t="str">
        <f>"B"&amp;Y47&amp;"_resumen!"&amp;$X$51&amp;"25"</f>
        <v>BP_resumen!D25</v>
      </c>
      <c r="Z51" s="156" t="str">
        <f t="shared" ref="Z51:AR51" si="118">"B"&amp;Z47&amp;"_resumen!"&amp;$X$51&amp;"25"</f>
        <v>B2_resumen!D25</v>
      </c>
      <c r="AA51" s="156" t="str">
        <f t="shared" si="118"/>
        <v>B3_resumen!D25</v>
      </c>
      <c r="AB51" s="156" t="str">
        <f t="shared" si="118"/>
        <v>B4_resumen!D25</v>
      </c>
      <c r="AC51" s="156" t="str">
        <f t="shared" si="118"/>
        <v>B5_resumen!D25</v>
      </c>
      <c r="AD51" s="156" t="str">
        <f t="shared" si="118"/>
        <v>B6_resumen!D25</v>
      </c>
      <c r="AE51" s="156" t="str">
        <f t="shared" si="118"/>
        <v>B7_resumen!D25</v>
      </c>
      <c r="AF51" s="156" t="str">
        <f t="shared" si="118"/>
        <v>B8_resumen!D25</v>
      </c>
      <c r="AG51" s="156" t="str">
        <f t="shared" si="118"/>
        <v>B9_resumen!D25</v>
      </c>
      <c r="AH51" s="156" t="str">
        <f t="shared" si="118"/>
        <v>B10_resumen!D25</v>
      </c>
      <c r="AI51" s="156" t="str">
        <f t="shared" si="118"/>
        <v>B11_resumen!D25</v>
      </c>
      <c r="AJ51" s="156" t="str">
        <f t="shared" si="118"/>
        <v>B12_resumen!D25</v>
      </c>
      <c r="AK51" s="156" t="str">
        <f t="shared" si="118"/>
        <v>B13_resumen!D25</v>
      </c>
      <c r="AL51" s="156" t="str">
        <f t="shared" si="118"/>
        <v>B14_resumen!D25</v>
      </c>
      <c r="AM51" s="156" t="str">
        <f t="shared" si="118"/>
        <v>B15_resumen!D25</v>
      </c>
      <c r="AN51" s="156" t="str">
        <f t="shared" si="118"/>
        <v>B16_resumen!D25</v>
      </c>
      <c r="AO51" s="156" t="str">
        <f t="shared" si="118"/>
        <v>B17_resumen!D25</v>
      </c>
      <c r="AP51" s="156" t="str">
        <f t="shared" si="118"/>
        <v>B18_resumen!D25</v>
      </c>
      <c r="AQ51" s="156" t="str">
        <f t="shared" si="118"/>
        <v>B19_resumen!D25</v>
      </c>
      <c r="AR51" s="156" t="str">
        <f t="shared" si="118"/>
        <v>B20_resumen!D25</v>
      </c>
    </row>
    <row r="52" spans="1:248" ht="15" x14ac:dyDescent="0.2">
      <c r="A52" s="32">
        <v>2025</v>
      </c>
      <c r="B52" s="34">
        <f t="shared" ca="1" si="104"/>
        <v>0</v>
      </c>
      <c r="C52" s="34">
        <f t="shared" ca="1" si="105"/>
        <v>0</v>
      </c>
      <c r="D52" s="34">
        <f t="shared" ca="1" si="106"/>
        <v>0</v>
      </c>
      <c r="E52" s="34">
        <f t="shared" ca="1" si="107"/>
        <v>0</v>
      </c>
      <c r="F52" s="34">
        <f t="shared" ca="1" si="108"/>
        <v>0</v>
      </c>
      <c r="G52" s="34">
        <f t="shared" ca="1" si="109"/>
        <v>0</v>
      </c>
      <c r="H52" s="34">
        <f t="shared" ca="1" si="110"/>
        <v>0</v>
      </c>
      <c r="I52" s="34">
        <f t="shared" ca="1" si="111"/>
        <v>0</v>
      </c>
      <c r="J52" s="34">
        <f t="shared" ca="1" si="112"/>
        <v>0</v>
      </c>
      <c r="K52" s="34">
        <f t="shared" ca="1" si="113"/>
        <v>0</v>
      </c>
      <c r="L52" s="35">
        <f t="shared" ca="1" si="114"/>
        <v>0</v>
      </c>
      <c r="M52" s="36">
        <f t="shared" ca="1" si="115"/>
        <v>0</v>
      </c>
      <c r="N52" s="23"/>
      <c r="O52" s="23"/>
      <c r="P52" s="23"/>
      <c r="Q52" s="23"/>
      <c r="R52" s="23"/>
      <c r="S52" s="23"/>
      <c r="T52" s="23"/>
      <c r="U52" s="23"/>
      <c r="V52" s="189"/>
      <c r="W52" s="189"/>
      <c r="X52" s="183" t="s">
        <v>487</v>
      </c>
      <c r="Y52" s="156" t="str">
        <f>"B"&amp;Y47&amp;"_resumen!"&amp;$X$52&amp;"25"</f>
        <v>BP_resumen!E25</v>
      </c>
      <c r="Z52" s="156" t="str">
        <f t="shared" ref="Z52:AR52" si="119">"B"&amp;Z47&amp;"_resumen!"&amp;$X$52&amp;"25"</f>
        <v>B2_resumen!E25</v>
      </c>
      <c r="AA52" s="156" t="str">
        <f t="shared" si="119"/>
        <v>B3_resumen!E25</v>
      </c>
      <c r="AB52" s="156" t="str">
        <f t="shared" si="119"/>
        <v>B4_resumen!E25</v>
      </c>
      <c r="AC52" s="156" t="str">
        <f t="shared" si="119"/>
        <v>B5_resumen!E25</v>
      </c>
      <c r="AD52" s="156" t="str">
        <f t="shared" si="119"/>
        <v>B6_resumen!E25</v>
      </c>
      <c r="AE52" s="156" t="str">
        <f t="shared" si="119"/>
        <v>B7_resumen!E25</v>
      </c>
      <c r="AF52" s="156" t="str">
        <f t="shared" si="119"/>
        <v>B8_resumen!E25</v>
      </c>
      <c r="AG52" s="156" t="str">
        <f t="shared" si="119"/>
        <v>B9_resumen!E25</v>
      </c>
      <c r="AH52" s="156" t="str">
        <f t="shared" si="119"/>
        <v>B10_resumen!E25</v>
      </c>
      <c r="AI52" s="156" t="str">
        <f t="shared" si="119"/>
        <v>B11_resumen!E25</v>
      </c>
      <c r="AJ52" s="156" t="str">
        <f t="shared" si="119"/>
        <v>B12_resumen!E25</v>
      </c>
      <c r="AK52" s="156" t="str">
        <f t="shared" si="119"/>
        <v>B13_resumen!E25</v>
      </c>
      <c r="AL52" s="156" t="str">
        <f t="shared" si="119"/>
        <v>B14_resumen!E25</v>
      </c>
      <c r="AM52" s="156" t="str">
        <f t="shared" si="119"/>
        <v>B15_resumen!E25</v>
      </c>
      <c r="AN52" s="156" t="str">
        <f t="shared" si="119"/>
        <v>B16_resumen!E25</v>
      </c>
      <c r="AO52" s="156" t="str">
        <f t="shared" si="119"/>
        <v>B17_resumen!E25</v>
      </c>
      <c r="AP52" s="156" t="str">
        <f t="shared" si="119"/>
        <v>B18_resumen!E25</v>
      </c>
      <c r="AQ52" s="156" t="str">
        <f t="shared" si="119"/>
        <v>B19_resumen!E25</v>
      </c>
      <c r="AR52" s="156" t="str">
        <f t="shared" si="119"/>
        <v>B20_resumen!E25</v>
      </c>
    </row>
    <row r="53" spans="1:248" ht="15" x14ac:dyDescent="0.2">
      <c r="A53" s="32">
        <v>2026</v>
      </c>
      <c r="B53" s="34">
        <f t="shared" ca="1" si="104"/>
        <v>0</v>
      </c>
      <c r="C53" s="34">
        <f t="shared" ca="1" si="105"/>
        <v>0</v>
      </c>
      <c r="D53" s="34">
        <f t="shared" ca="1" si="106"/>
        <v>0</v>
      </c>
      <c r="E53" s="34">
        <f t="shared" ca="1" si="107"/>
        <v>0</v>
      </c>
      <c r="F53" s="34">
        <f t="shared" ca="1" si="108"/>
        <v>0</v>
      </c>
      <c r="G53" s="34">
        <f t="shared" ca="1" si="109"/>
        <v>0</v>
      </c>
      <c r="H53" s="34">
        <f t="shared" ca="1" si="110"/>
        <v>0</v>
      </c>
      <c r="I53" s="34">
        <f t="shared" ca="1" si="111"/>
        <v>0</v>
      </c>
      <c r="J53" s="34">
        <f t="shared" ca="1" si="112"/>
        <v>0</v>
      </c>
      <c r="K53" s="34">
        <f t="shared" ca="1" si="113"/>
        <v>0</v>
      </c>
      <c r="L53" s="35">
        <f t="shared" ca="1" si="114"/>
        <v>0</v>
      </c>
      <c r="M53" s="36">
        <f t="shared" ca="1" si="115"/>
        <v>0</v>
      </c>
      <c r="N53" s="23"/>
      <c r="O53" s="23"/>
      <c r="P53" s="23"/>
      <c r="Q53" s="23"/>
      <c r="R53" s="23"/>
      <c r="S53" s="23"/>
      <c r="T53" s="23"/>
      <c r="U53" s="23"/>
      <c r="V53" s="189"/>
      <c r="W53" s="189"/>
      <c r="X53" s="183" t="s">
        <v>488</v>
      </c>
      <c r="Y53" s="156" t="str">
        <f>"B"&amp;Y47&amp;"_resumen!"&amp;$X$53&amp;"25"</f>
        <v>BP_resumen!F25</v>
      </c>
      <c r="Z53" s="156" t="str">
        <f t="shared" ref="Z53:AR53" si="120">"B"&amp;Z47&amp;"_resumen!"&amp;$X$53&amp;"25"</f>
        <v>B2_resumen!F25</v>
      </c>
      <c r="AA53" s="156" t="str">
        <f t="shared" si="120"/>
        <v>B3_resumen!F25</v>
      </c>
      <c r="AB53" s="156" t="str">
        <f t="shared" si="120"/>
        <v>B4_resumen!F25</v>
      </c>
      <c r="AC53" s="156" t="str">
        <f t="shared" si="120"/>
        <v>B5_resumen!F25</v>
      </c>
      <c r="AD53" s="156" t="str">
        <f t="shared" si="120"/>
        <v>B6_resumen!F25</v>
      </c>
      <c r="AE53" s="156" t="str">
        <f t="shared" si="120"/>
        <v>B7_resumen!F25</v>
      </c>
      <c r="AF53" s="156" t="str">
        <f t="shared" si="120"/>
        <v>B8_resumen!F25</v>
      </c>
      <c r="AG53" s="156" t="str">
        <f t="shared" si="120"/>
        <v>B9_resumen!F25</v>
      </c>
      <c r="AH53" s="156" t="str">
        <f t="shared" si="120"/>
        <v>B10_resumen!F25</v>
      </c>
      <c r="AI53" s="156" t="str">
        <f t="shared" si="120"/>
        <v>B11_resumen!F25</v>
      </c>
      <c r="AJ53" s="156" t="str">
        <f t="shared" si="120"/>
        <v>B12_resumen!F25</v>
      </c>
      <c r="AK53" s="156" t="str">
        <f t="shared" si="120"/>
        <v>B13_resumen!F25</v>
      </c>
      <c r="AL53" s="156" t="str">
        <f t="shared" si="120"/>
        <v>B14_resumen!F25</v>
      </c>
      <c r="AM53" s="156" t="str">
        <f t="shared" si="120"/>
        <v>B15_resumen!F25</v>
      </c>
      <c r="AN53" s="156" t="str">
        <f t="shared" si="120"/>
        <v>B16_resumen!F25</v>
      </c>
      <c r="AO53" s="156" t="str">
        <f t="shared" si="120"/>
        <v>B17_resumen!F25</v>
      </c>
      <c r="AP53" s="156" t="str">
        <f t="shared" si="120"/>
        <v>B18_resumen!F25</v>
      </c>
      <c r="AQ53" s="156" t="str">
        <f t="shared" si="120"/>
        <v>B19_resumen!F25</v>
      </c>
      <c r="AR53" s="156" t="str">
        <f t="shared" si="120"/>
        <v>B20_resumen!F25</v>
      </c>
    </row>
    <row r="54" spans="1:248" ht="15" x14ac:dyDescent="0.2">
      <c r="A54" s="32">
        <v>2027</v>
      </c>
      <c r="B54" s="34">
        <f t="shared" ca="1" si="104"/>
        <v>0</v>
      </c>
      <c r="C54" s="34">
        <f t="shared" ca="1" si="105"/>
        <v>0</v>
      </c>
      <c r="D54" s="34">
        <f t="shared" ca="1" si="106"/>
        <v>0</v>
      </c>
      <c r="E54" s="34">
        <f t="shared" ca="1" si="107"/>
        <v>0</v>
      </c>
      <c r="F54" s="34">
        <f t="shared" ca="1" si="108"/>
        <v>0</v>
      </c>
      <c r="G54" s="34">
        <f t="shared" ca="1" si="109"/>
        <v>0</v>
      </c>
      <c r="H54" s="34">
        <f t="shared" ca="1" si="110"/>
        <v>0</v>
      </c>
      <c r="I54" s="34">
        <f t="shared" ca="1" si="111"/>
        <v>0</v>
      </c>
      <c r="J54" s="34">
        <f t="shared" ca="1" si="112"/>
        <v>0</v>
      </c>
      <c r="K54" s="34">
        <f t="shared" ca="1" si="113"/>
        <v>0</v>
      </c>
      <c r="L54" s="35">
        <f t="shared" ca="1" si="114"/>
        <v>0</v>
      </c>
      <c r="M54" s="36">
        <f t="shared" ref="M54:M55" ca="1" si="121">IF($L54=0,0,L54/$L$57)</f>
        <v>0</v>
      </c>
      <c r="N54" s="23"/>
      <c r="O54" s="23"/>
      <c r="P54" s="23"/>
      <c r="Q54" s="23"/>
      <c r="R54" s="23"/>
      <c r="S54" s="23"/>
      <c r="T54" s="23"/>
      <c r="U54" s="23"/>
      <c r="V54" s="189"/>
      <c r="W54" s="189"/>
      <c r="X54" s="183" t="s">
        <v>489</v>
      </c>
      <c r="Y54" s="156" t="str">
        <f>"B"&amp;Y47&amp;"_resumen!"&amp;$X$54&amp;"25"</f>
        <v>BP_resumen!G25</v>
      </c>
      <c r="Z54" s="156" t="str">
        <f t="shared" ref="Z54:AR54" si="122">"B"&amp;Z47&amp;"_resumen!"&amp;$X$54&amp;"25"</f>
        <v>B2_resumen!G25</v>
      </c>
      <c r="AA54" s="156" t="str">
        <f t="shared" si="122"/>
        <v>B3_resumen!G25</v>
      </c>
      <c r="AB54" s="156" t="str">
        <f t="shared" si="122"/>
        <v>B4_resumen!G25</v>
      </c>
      <c r="AC54" s="156" t="str">
        <f t="shared" si="122"/>
        <v>B5_resumen!G25</v>
      </c>
      <c r="AD54" s="156" t="str">
        <f t="shared" si="122"/>
        <v>B6_resumen!G25</v>
      </c>
      <c r="AE54" s="156" t="str">
        <f t="shared" si="122"/>
        <v>B7_resumen!G25</v>
      </c>
      <c r="AF54" s="156" t="str">
        <f t="shared" si="122"/>
        <v>B8_resumen!G25</v>
      </c>
      <c r="AG54" s="156" t="str">
        <f t="shared" si="122"/>
        <v>B9_resumen!G25</v>
      </c>
      <c r="AH54" s="156" t="str">
        <f t="shared" si="122"/>
        <v>B10_resumen!G25</v>
      </c>
      <c r="AI54" s="156" t="str">
        <f t="shared" si="122"/>
        <v>B11_resumen!G25</v>
      </c>
      <c r="AJ54" s="156" t="str">
        <f t="shared" si="122"/>
        <v>B12_resumen!G25</v>
      </c>
      <c r="AK54" s="156" t="str">
        <f t="shared" si="122"/>
        <v>B13_resumen!G25</v>
      </c>
      <c r="AL54" s="156" t="str">
        <f t="shared" si="122"/>
        <v>B14_resumen!G25</v>
      </c>
      <c r="AM54" s="156" t="str">
        <f t="shared" si="122"/>
        <v>B15_resumen!G25</v>
      </c>
      <c r="AN54" s="156" t="str">
        <f t="shared" si="122"/>
        <v>B16_resumen!G25</v>
      </c>
      <c r="AO54" s="156" t="str">
        <f t="shared" si="122"/>
        <v>B17_resumen!G25</v>
      </c>
      <c r="AP54" s="156" t="str">
        <f t="shared" si="122"/>
        <v>B18_resumen!G25</v>
      </c>
      <c r="AQ54" s="156" t="str">
        <f t="shared" si="122"/>
        <v>B19_resumen!G25</v>
      </c>
      <c r="AR54" s="156" t="str">
        <f t="shared" si="122"/>
        <v>B20_resumen!G25</v>
      </c>
    </row>
    <row r="55" spans="1:248" ht="15" x14ac:dyDescent="0.2">
      <c r="A55" s="32">
        <v>2028</v>
      </c>
      <c r="B55" s="34">
        <f t="shared" ca="1" si="104"/>
        <v>0</v>
      </c>
      <c r="C55" s="34">
        <f t="shared" ca="1" si="105"/>
        <v>0</v>
      </c>
      <c r="D55" s="34">
        <f t="shared" ca="1" si="106"/>
        <v>0</v>
      </c>
      <c r="E55" s="34">
        <f t="shared" ca="1" si="107"/>
        <v>0</v>
      </c>
      <c r="F55" s="34">
        <f t="shared" ca="1" si="108"/>
        <v>0</v>
      </c>
      <c r="G55" s="34">
        <f t="shared" ca="1" si="109"/>
        <v>0</v>
      </c>
      <c r="H55" s="34">
        <f t="shared" ca="1" si="110"/>
        <v>0</v>
      </c>
      <c r="I55" s="34">
        <f t="shared" ca="1" si="111"/>
        <v>0</v>
      </c>
      <c r="J55" s="34">
        <f t="shared" ca="1" si="112"/>
        <v>0</v>
      </c>
      <c r="K55" s="34">
        <f t="shared" ca="1" si="113"/>
        <v>0</v>
      </c>
      <c r="L55" s="35">
        <f t="shared" ca="1" si="114"/>
        <v>0</v>
      </c>
      <c r="M55" s="36">
        <f t="shared" ca="1" si="121"/>
        <v>0</v>
      </c>
      <c r="N55" s="23"/>
      <c r="O55" s="23"/>
      <c r="P55" s="23"/>
      <c r="Q55" s="23"/>
      <c r="R55" s="23"/>
      <c r="S55" s="23"/>
      <c r="T55" s="23"/>
      <c r="U55" s="23"/>
      <c r="V55" s="189"/>
      <c r="W55" s="189"/>
      <c r="X55" s="183" t="s">
        <v>490</v>
      </c>
      <c r="Y55" s="156" t="str">
        <f>"B"&amp;Y47&amp;"_resumen!"&amp;$X$55&amp;"25"</f>
        <v>BP_resumen!H25</v>
      </c>
      <c r="Z55" s="156" t="str">
        <f t="shared" ref="Z55:AR55" si="123">"B"&amp;Z47&amp;"_resumen!"&amp;$X$55&amp;"25"</f>
        <v>B2_resumen!H25</v>
      </c>
      <c r="AA55" s="156" t="str">
        <f t="shared" si="123"/>
        <v>B3_resumen!H25</v>
      </c>
      <c r="AB55" s="156" t="str">
        <f t="shared" si="123"/>
        <v>B4_resumen!H25</v>
      </c>
      <c r="AC55" s="156" t="str">
        <f t="shared" si="123"/>
        <v>B5_resumen!H25</v>
      </c>
      <c r="AD55" s="156" t="str">
        <f t="shared" si="123"/>
        <v>B6_resumen!H25</v>
      </c>
      <c r="AE55" s="156" t="str">
        <f t="shared" si="123"/>
        <v>B7_resumen!H25</v>
      </c>
      <c r="AF55" s="156" t="str">
        <f t="shared" si="123"/>
        <v>B8_resumen!H25</v>
      </c>
      <c r="AG55" s="156" t="str">
        <f t="shared" si="123"/>
        <v>B9_resumen!H25</v>
      </c>
      <c r="AH55" s="156" t="str">
        <f t="shared" si="123"/>
        <v>B10_resumen!H25</v>
      </c>
      <c r="AI55" s="156" t="str">
        <f t="shared" si="123"/>
        <v>B11_resumen!H25</v>
      </c>
      <c r="AJ55" s="156" t="str">
        <f t="shared" si="123"/>
        <v>B12_resumen!H25</v>
      </c>
      <c r="AK55" s="156" t="str">
        <f t="shared" si="123"/>
        <v>B13_resumen!H25</v>
      </c>
      <c r="AL55" s="156" t="str">
        <f t="shared" si="123"/>
        <v>B14_resumen!H25</v>
      </c>
      <c r="AM55" s="156" t="str">
        <f t="shared" si="123"/>
        <v>B15_resumen!H25</v>
      </c>
      <c r="AN55" s="156" t="str">
        <f t="shared" si="123"/>
        <v>B16_resumen!H25</v>
      </c>
      <c r="AO55" s="156" t="str">
        <f t="shared" si="123"/>
        <v>B17_resumen!H25</v>
      </c>
      <c r="AP55" s="156" t="str">
        <f t="shared" si="123"/>
        <v>B18_resumen!H25</v>
      </c>
      <c r="AQ55" s="156" t="str">
        <f t="shared" si="123"/>
        <v>B19_resumen!H25</v>
      </c>
      <c r="AR55" s="156" t="str">
        <f t="shared" si="123"/>
        <v>B20_resumen!H25</v>
      </c>
    </row>
    <row r="56" spans="1:248" ht="15" x14ac:dyDescent="0.2">
      <c r="A56" s="32">
        <v>2029</v>
      </c>
      <c r="B56" s="34">
        <f t="shared" ca="1" si="104"/>
        <v>0</v>
      </c>
      <c r="C56" s="34">
        <f t="shared" ca="1" si="105"/>
        <v>0</v>
      </c>
      <c r="D56" s="34">
        <f t="shared" ca="1" si="106"/>
        <v>0</v>
      </c>
      <c r="E56" s="34">
        <f t="shared" ca="1" si="107"/>
        <v>0</v>
      </c>
      <c r="F56" s="34">
        <f t="shared" ca="1" si="108"/>
        <v>0</v>
      </c>
      <c r="G56" s="34">
        <f t="shared" ca="1" si="109"/>
        <v>0</v>
      </c>
      <c r="H56" s="34">
        <f t="shared" ca="1" si="110"/>
        <v>0</v>
      </c>
      <c r="I56" s="34">
        <f t="shared" ca="1" si="111"/>
        <v>0</v>
      </c>
      <c r="J56" s="34">
        <f t="shared" ca="1" si="112"/>
        <v>0</v>
      </c>
      <c r="K56" s="34">
        <f t="shared" ca="1" si="113"/>
        <v>0</v>
      </c>
      <c r="L56" s="35">
        <f t="shared" ca="1" si="114"/>
        <v>0</v>
      </c>
      <c r="M56" s="36">
        <f ca="1">IF($L56=0,0,L56/$L$57)</f>
        <v>0</v>
      </c>
      <c r="N56" s="23"/>
      <c r="O56" s="23"/>
      <c r="P56" s="23"/>
      <c r="Q56" s="23"/>
      <c r="R56" s="23"/>
      <c r="S56" s="23"/>
      <c r="T56" s="23"/>
      <c r="U56" s="23"/>
      <c r="V56" s="189"/>
      <c r="W56" s="189"/>
      <c r="X56" s="183" t="s">
        <v>491</v>
      </c>
      <c r="Y56" s="156" t="str">
        <f>"B"&amp;Y47&amp;"_resumen!"&amp;$X$56&amp;"25"</f>
        <v>BP_resumen!I25</v>
      </c>
      <c r="Z56" s="156" t="str">
        <f t="shared" ref="Z56:AR56" si="124">"B"&amp;Z47&amp;"_resumen!"&amp;$X$56&amp;"25"</f>
        <v>B2_resumen!I25</v>
      </c>
      <c r="AA56" s="156" t="str">
        <f t="shared" si="124"/>
        <v>B3_resumen!I25</v>
      </c>
      <c r="AB56" s="156" t="str">
        <f t="shared" si="124"/>
        <v>B4_resumen!I25</v>
      </c>
      <c r="AC56" s="156" t="str">
        <f t="shared" si="124"/>
        <v>B5_resumen!I25</v>
      </c>
      <c r="AD56" s="156" t="str">
        <f t="shared" si="124"/>
        <v>B6_resumen!I25</v>
      </c>
      <c r="AE56" s="156" t="str">
        <f t="shared" si="124"/>
        <v>B7_resumen!I25</v>
      </c>
      <c r="AF56" s="156" t="str">
        <f t="shared" si="124"/>
        <v>B8_resumen!I25</v>
      </c>
      <c r="AG56" s="156" t="str">
        <f t="shared" si="124"/>
        <v>B9_resumen!I25</v>
      </c>
      <c r="AH56" s="156" t="str">
        <f t="shared" si="124"/>
        <v>B10_resumen!I25</v>
      </c>
      <c r="AI56" s="156" t="str">
        <f t="shared" si="124"/>
        <v>B11_resumen!I25</v>
      </c>
      <c r="AJ56" s="156" t="str">
        <f t="shared" si="124"/>
        <v>B12_resumen!I25</v>
      </c>
      <c r="AK56" s="156" t="str">
        <f t="shared" si="124"/>
        <v>B13_resumen!I25</v>
      </c>
      <c r="AL56" s="156" t="str">
        <f t="shared" si="124"/>
        <v>B14_resumen!I25</v>
      </c>
      <c r="AM56" s="156" t="str">
        <f t="shared" si="124"/>
        <v>B15_resumen!I25</v>
      </c>
      <c r="AN56" s="156" t="str">
        <f t="shared" si="124"/>
        <v>B16_resumen!I25</v>
      </c>
      <c r="AO56" s="156" t="str">
        <f t="shared" si="124"/>
        <v>B17_resumen!I25</v>
      </c>
      <c r="AP56" s="156" t="str">
        <f t="shared" si="124"/>
        <v>B18_resumen!I25</v>
      </c>
      <c r="AQ56" s="156" t="str">
        <f t="shared" si="124"/>
        <v>B19_resumen!I25</v>
      </c>
      <c r="AR56" s="156" t="str">
        <f t="shared" si="124"/>
        <v>B20_resumen!I25</v>
      </c>
    </row>
    <row r="57" spans="1:248" ht="15" x14ac:dyDescent="0.2">
      <c r="A57" s="37" t="s">
        <v>1</v>
      </c>
      <c r="B57" s="35">
        <f ca="1">IFERROR(INDIRECT(Y58),0)</f>
        <v>0</v>
      </c>
      <c r="C57" s="35">
        <f t="shared" ca="1" si="105"/>
        <v>0</v>
      </c>
      <c r="D57" s="35">
        <f t="shared" ca="1" si="106"/>
        <v>0</v>
      </c>
      <c r="E57" s="35">
        <f t="shared" ca="1" si="107"/>
        <v>0</v>
      </c>
      <c r="F57" s="35">
        <f t="shared" ca="1" si="108"/>
        <v>0</v>
      </c>
      <c r="G57" s="35">
        <f t="shared" ca="1" si="109"/>
        <v>0</v>
      </c>
      <c r="H57" s="35">
        <f t="shared" ca="1" si="110"/>
        <v>0</v>
      </c>
      <c r="I57" s="35">
        <f t="shared" ca="1" si="111"/>
        <v>0</v>
      </c>
      <c r="J57" s="35">
        <f t="shared" ca="1" si="112"/>
        <v>0</v>
      </c>
      <c r="K57" s="35">
        <f t="shared" ca="1" si="113"/>
        <v>0</v>
      </c>
      <c r="L57" s="40">
        <f t="shared" ca="1" si="114"/>
        <v>0</v>
      </c>
      <c r="M57" s="36">
        <f ca="1">IF($L57=0,0,L57/$L$57)</f>
        <v>0</v>
      </c>
      <c r="N57" s="23"/>
      <c r="O57" s="23"/>
      <c r="P57" s="23"/>
      <c r="Q57" s="23"/>
      <c r="R57" s="23"/>
      <c r="S57" s="23"/>
      <c r="T57" s="23"/>
      <c r="U57" s="23"/>
      <c r="V57" s="189"/>
      <c r="W57" s="189"/>
      <c r="X57" s="183" t="s">
        <v>492</v>
      </c>
      <c r="Y57" s="156" t="str">
        <f>"B"&amp;Y47&amp;"_resumen!"&amp;$X$57&amp;"25"</f>
        <v>BP_resumen!J25</v>
      </c>
      <c r="Z57" s="156" t="str">
        <f t="shared" ref="Z57:AR57" si="125">"B"&amp;Z47&amp;"_resumen!"&amp;$X$57&amp;"25"</f>
        <v>B2_resumen!J25</v>
      </c>
      <c r="AA57" s="156" t="str">
        <f t="shared" si="125"/>
        <v>B3_resumen!J25</v>
      </c>
      <c r="AB57" s="156" t="str">
        <f t="shared" si="125"/>
        <v>B4_resumen!J25</v>
      </c>
      <c r="AC57" s="156" t="str">
        <f t="shared" si="125"/>
        <v>B5_resumen!J25</v>
      </c>
      <c r="AD57" s="156" t="str">
        <f t="shared" si="125"/>
        <v>B6_resumen!J25</v>
      </c>
      <c r="AE57" s="156" t="str">
        <f t="shared" si="125"/>
        <v>B7_resumen!J25</v>
      </c>
      <c r="AF57" s="156" t="str">
        <f t="shared" si="125"/>
        <v>B8_resumen!J25</v>
      </c>
      <c r="AG57" s="156" t="str">
        <f t="shared" si="125"/>
        <v>B9_resumen!J25</v>
      </c>
      <c r="AH57" s="156" t="str">
        <f t="shared" si="125"/>
        <v>B10_resumen!J25</v>
      </c>
      <c r="AI57" s="156" t="str">
        <f t="shared" si="125"/>
        <v>B11_resumen!J25</v>
      </c>
      <c r="AJ57" s="156" t="str">
        <f t="shared" si="125"/>
        <v>B12_resumen!J25</v>
      </c>
      <c r="AK57" s="156" t="str">
        <f t="shared" si="125"/>
        <v>B13_resumen!J25</v>
      </c>
      <c r="AL57" s="156" t="str">
        <f t="shared" si="125"/>
        <v>B14_resumen!J25</v>
      </c>
      <c r="AM57" s="156" t="str">
        <f t="shared" si="125"/>
        <v>B15_resumen!J25</v>
      </c>
      <c r="AN57" s="156" t="str">
        <f t="shared" si="125"/>
        <v>B16_resumen!J25</v>
      </c>
      <c r="AO57" s="156" t="str">
        <f t="shared" si="125"/>
        <v>B17_resumen!J25</v>
      </c>
      <c r="AP57" s="156" t="str">
        <f t="shared" si="125"/>
        <v>B18_resumen!J25</v>
      </c>
      <c r="AQ57" s="156" t="str">
        <f t="shared" si="125"/>
        <v>B19_resumen!J25</v>
      </c>
      <c r="AR57" s="156" t="str">
        <f t="shared" si="125"/>
        <v>B20_resumen!J25</v>
      </c>
    </row>
    <row r="58" spans="1:248" ht="15" x14ac:dyDescent="0.2">
      <c r="A58" s="37" t="s">
        <v>32</v>
      </c>
      <c r="B58" s="38">
        <f ca="1">IF(B$57=0,0,B$57/$L$57)</f>
        <v>0</v>
      </c>
      <c r="C58" s="38">
        <f t="shared" ref="C58:L58" ca="1" si="126">IF(C$57=0,0,C$57/$L$57)</f>
        <v>0</v>
      </c>
      <c r="D58" s="38">
        <f t="shared" ca="1" si="126"/>
        <v>0</v>
      </c>
      <c r="E58" s="38">
        <f t="shared" ca="1" si="126"/>
        <v>0</v>
      </c>
      <c r="F58" s="38">
        <f t="shared" ca="1" si="126"/>
        <v>0</v>
      </c>
      <c r="G58" s="38">
        <f t="shared" ca="1" si="126"/>
        <v>0</v>
      </c>
      <c r="H58" s="38">
        <f t="shared" ca="1" si="126"/>
        <v>0</v>
      </c>
      <c r="I58" s="38">
        <f t="shared" ca="1" si="126"/>
        <v>0</v>
      </c>
      <c r="J58" s="38">
        <f t="shared" ca="1" si="126"/>
        <v>0</v>
      </c>
      <c r="K58" s="38">
        <f t="shared" ca="1" si="126"/>
        <v>0</v>
      </c>
      <c r="L58" s="38">
        <f t="shared" ca="1" si="126"/>
        <v>0</v>
      </c>
      <c r="M58" s="36"/>
      <c r="N58" s="23"/>
      <c r="O58" s="23"/>
      <c r="P58" s="23"/>
      <c r="Q58" s="23"/>
      <c r="R58" s="23"/>
      <c r="S58" s="23"/>
      <c r="T58" s="23"/>
      <c r="U58" s="23"/>
      <c r="V58" s="189"/>
      <c r="W58" s="189"/>
      <c r="X58" s="183" t="s">
        <v>503</v>
      </c>
      <c r="Y58" s="156" t="str">
        <f>"B"&amp;Y47&amp;"_resumen!"&amp;$X$58&amp;"25"</f>
        <v>BP_resumen!K25</v>
      </c>
      <c r="Z58" s="156" t="str">
        <f t="shared" ref="Z58:AR58" si="127">"B"&amp;Z47&amp;"_resumen!"&amp;$X$58&amp;"25"</f>
        <v>B2_resumen!K25</v>
      </c>
      <c r="AA58" s="156" t="str">
        <f t="shared" si="127"/>
        <v>B3_resumen!K25</v>
      </c>
      <c r="AB58" s="156" t="str">
        <f t="shared" si="127"/>
        <v>B4_resumen!K25</v>
      </c>
      <c r="AC58" s="156" t="str">
        <f t="shared" si="127"/>
        <v>B5_resumen!K25</v>
      </c>
      <c r="AD58" s="156" t="str">
        <f t="shared" si="127"/>
        <v>B6_resumen!K25</v>
      </c>
      <c r="AE58" s="156" t="str">
        <f t="shared" si="127"/>
        <v>B7_resumen!K25</v>
      </c>
      <c r="AF58" s="156" t="str">
        <f t="shared" si="127"/>
        <v>B8_resumen!K25</v>
      </c>
      <c r="AG58" s="156" t="str">
        <f t="shared" si="127"/>
        <v>B9_resumen!K25</v>
      </c>
      <c r="AH58" s="156" t="str">
        <f t="shared" si="127"/>
        <v>B10_resumen!K25</v>
      </c>
      <c r="AI58" s="156" t="str">
        <f t="shared" si="127"/>
        <v>B11_resumen!K25</v>
      </c>
      <c r="AJ58" s="156" t="str">
        <f t="shared" si="127"/>
        <v>B12_resumen!K25</v>
      </c>
      <c r="AK58" s="156" t="str">
        <f t="shared" si="127"/>
        <v>B13_resumen!K25</v>
      </c>
      <c r="AL58" s="156" t="str">
        <f t="shared" si="127"/>
        <v>B14_resumen!K25</v>
      </c>
      <c r="AM58" s="156" t="str">
        <f t="shared" si="127"/>
        <v>B15_resumen!K25</v>
      </c>
      <c r="AN58" s="156" t="str">
        <f t="shared" si="127"/>
        <v>B16_resumen!K25</v>
      </c>
      <c r="AO58" s="156" t="str">
        <f t="shared" si="127"/>
        <v>B17_resumen!K25</v>
      </c>
      <c r="AP58" s="156" t="str">
        <f t="shared" si="127"/>
        <v>B18_resumen!K25</v>
      </c>
      <c r="AQ58" s="156" t="str">
        <f t="shared" si="127"/>
        <v>B19_resumen!K25</v>
      </c>
      <c r="AR58" s="156" t="str">
        <f t="shared" si="127"/>
        <v>B20_resumen!K25</v>
      </c>
    </row>
    <row r="59" spans="1:248" ht="15" x14ac:dyDescent="0.2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189"/>
      <c r="W59" s="189"/>
      <c r="X59" s="183"/>
      <c r="Y59" s="183"/>
    </row>
    <row r="60" spans="1:248" ht="8.25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189"/>
      <c r="W60" s="189"/>
      <c r="X60" s="183"/>
      <c r="Y60" s="183"/>
    </row>
    <row r="61" spans="1:248" ht="8.25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189"/>
      <c r="W61" s="189"/>
      <c r="X61" s="183"/>
      <c r="Y61" s="183"/>
    </row>
    <row r="62" spans="1:248" ht="15" x14ac:dyDescent="0.2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189"/>
      <c r="W62" s="189"/>
      <c r="X62" s="183"/>
      <c r="Y62" s="183"/>
    </row>
    <row r="63" spans="1:248" s="2" customFormat="1" ht="39" customHeight="1" x14ac:dyDescent="0.2">
      <c r="A63" s="21"/>
      <c r="B63" s="3"/>
      <c r="C63" s="3"/>
      <c r="D63" s="3"/>
      <c r="E63" s="3"/>
      <c r="H63" s="272" t="str">
        <f>+H1</f>
        <v>PROYECTO: 0001_ACRONIMO_XYZ</v>
      </c>
      <c r="I63" s="272"/>
      <c r="J63" s="272"/>
      <c r="K63" s="272"/>
      <c r="L63" s="272"/>
      <c r="M63" s="272"/>
      <c r="N63" s="3"/>
      <c r="O63" s="3"/>
      <c r="P63" s="163"/>
      <c r="Q63" s="163"/>
      <c r="R63" s="163"/>
      <c r="S63" s="163"/>
      <c r="T63" s="163"/>
      <c r="U63" s="163"/>
      <c r="V63" s="186"/>
      <c r="W63" s="186"/>
      <c r="X63" s="114"/>
      <c r="Y63" s="174"/>
      <c r="Z63" s="174"/>
      <c r="AA63" s="174"/>
      <c r="AB63" s="174"/>
      <c r="AC63" s="174"/>
      <c r="AD63" s="116"/>
      <c r="AE63" s="11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  <c r="BK63" s="156"/>
      <c r="BL63" s="156"/>
      <c r="BM63" s="156"/>
      <c r="BN63" s="156"/>
      <c r="BO63" s="156"/>
      <c r="BP63" s="156"/>
      <c r="BQ63" s="156"/>
      <c r="BR63" s="156"/>
      <c r="BS63" s="156"/>
      <c r="BT63" s="156"/>
      <c r="BU63" s="156"/>
      <c r="BV63" s="156"/>
      <c r="BW63" s="156"/>
      <c r="BX63" s="156"/>
      <c r="BY63" s="156"/>
      <c r="BZ63" s="156"/>
      <c r="CA63" s="156"/>
      <c r="CB63" s="156"/>
      <c r="CC63" s="156"/>
      <c r="CD63" s="156"/>
      <c r="CE63" s="156"/>
      <c r="CF63" s="156"/>
      <c r="CG63" s="156"/>
      <c r="CH63" s="156"/>
      <c r="CI63" s="156"/>
      <c r="CJ63" s="156"/>
      <c r="CK63" s="156"/>
      <c r="CL63" s="156"/>
      <c r="CM63" s="156"/>
      <c r="CN63" s="156"/>
      <c r="CO63" s="156"/>
      <c r="CP63" s="156"/>
      <c r="CQ63" s="156"/>
      <c r="CR63" s="156"/>
      <c r="CS63" s="156"/>
      <c r="CT63" s="156"/>
      <c r="CU63" s="156"/>
      <c r="CV63" s="156"/>
      <c r="CW63" s="156"/>
      <c r="CX63" s="156"/>
      <c r="CY63" s="156"/>
      <c r="CZ63" s="156"/>
      <c r="DA63" s="156"/>
      <c r="DB63" s="156"/>
      <c r="DC63" s="156"/>
      <c r="DD63" s="156"/>
      <c r="DE63" s="156"/>
      <c r="DF63" s="156"/>
      <c r="DG63" s="156"/>
      <c r="DH63" s="156"/>
      <c r="DI63" s="156"/>
      <c r="DJ63" s="156"/>
      <c r="DK63" s="156"/>
      <c r="DL63" s="156"/>
      <c r="DM63" s="156"/>
      <c r="DN63" s="156"/>
      <c r="DO63" s="156"/>
      <c r="DP63" s="156"/>
      <c r="DQ63" s="156"/>
      <c r="DR63" s="156"/>
      <c r="DS63" s="156"/>
      <c r="DT63" s="156"/>
      <c r="DU63" s="156"/>
      <c r="DV63" s="156"/>
      <c r="DW63" s="156"/>
      <c r="DX63" s="156"/>
      <c r="DY63" s="156"/>
      <c r="DZ63" s="156"/>
      <c r="EA63" s="156"/>
      <c r="EB63" s="156"/>
      <c r="EC63" s="156"/>
      <c r="ED63" s="156"/>
      <c r="EE63" s="156"/>
      <c r="EF63" s="156"/>
      <c r="EG63" s="156"/>
      <c r="EH63" s="156"/>
      <c r="EI63" s="156"/>
      <c r="EJ63" s="156"/>
      <c r="EK63" s="156"/>
      <c r="EL63" s="156"/>
      <c r="EM63" s="156"/>
      <c r="EN63" s="156"/>
      <c r="EO63" s="156"/>
      <c r="EP63" s="156"/>
      <c r="EQ63" s="156"/>
      <c r="ER63" s="156"/>
      <c r="ES63" s="156"/>
      <c r="ET63" s="156"/>
      <c r="EU63" s="156"/>
      <c r="EV63" s="156"/>
      <c r="EW63" s="156"/>
      <c r="EX63" s="156"/>
      <c r="EY63" s="156"/>
      <c r="EZ63" s="156"/>
      <c r="FA63" s="156"/>
      <c r="FB63" s="156"/>
      <c r="FC63" s="156"/>
      <c r="FD63" s="156"/>
      <c r="FE63" s="156"/>
      <c r="FF63" s="156"/>
      <c r="FG63" s="156"/>
      <c r="FH63" s="156"/>
      <c r="FI63" s="156"/>
      <c r="FJ63" s="156"/>
      <c r="FK63" s="156"/>
      <c r="FL63" s="156"/>
      <c r="FM63" s="156"/>
      <c r="FN63" s="156"/>
      <c r="FO63" s="156"/>
      <c r="FP63" s="156"/>
      <c r="FQ63" s="156"/>
      <c r="FR63" s="156"/>
      <c r="FS63" s="156"/>
      <c r="FT63" s="156"/>
      <c r="FU63" s="156"/>
      <c r="FV63" s="156"/>
      <c r="FW63" s="156"/>
      <c r="FX63" s="156"/>
      <c r="FY63" s="156"/>
      <c r="FZ63" s="156"/>
      <c r="GA63" s="156"/>
      <c r="GB63" s="156"/>
      <c r="GC63" s="156"/>
      <c r="GD63" s="156"/>
      <c r="GE63" s="156"/>
      <c r="GF63" s="156"/>
      <c r="GG63" s="156"/>
      <c r="GH63" s="156"/>
      <c r="GI63" s="156"/>
      <c r="GJ63" s="156"/>
      <c r="GK63" s="156"/>
      <c r="GL63" s="156"/>
      <c r="GM63" s="156"/>
      <c r="GN63" s="156"/>
      <c r="GO63" s="156"/>
      <c r="GP63" s="156"/>
      <c r="GQ63" s="156"/>
      <c r="GR63" s="156"/>
      <c r="GS63" s="156"/>
      <c r="GT63" s="156"/>
      <c r="GU63" s="156"/>
      <c r="GV63" s="156"/>
      <c r="GW63" s="156"/>
      <c r="GX63" s="156"/>
      <c r="GY63" s="156"/>
      <c r="GZ63" s="156"/>
      <c r="HA63" s="156"/>
      <c r="HB63" s="156"/>
      <c r="HC63" s="156"/>
      <c r="HD63" s="156"/>
      <c r="HE63" s="171"/>
      <c r="HF63" s="171"/>
      <c r="HG63" s="171"/>
      <c r="HH63" s="171"/>
      <c r="HI63" s="171"/>
      <c r="HJ63" s="171"/>
      <c r="HK63" s="171"/>
      <c r="HL63" s="171"/>
      <c r="HM63" s="171"/>
      <c r="HN63" s="171"/>
      <c r="HO63" s="171"/>
      <c r="HP63" s="171"/>
      <c r="HQ63" s="171"/>
      <c r="HR63" s="171"/>
      <c r="HS63" s="171"/>
      <c r="HT63" s="171"/>
      <c r="HU63" s="171"/>
      <c r="HV63" s="171"/>
      <c r="HW63" s="171"/>
      <c r="HX63" s="171"/>
      <c r="HY63" s="171"/>
      <c r="HZ63" s="171"/>
      <c r="IA63" s="171"/>
      <c r="IB63" s="171"/>
      <c r="IC63" s="171"/>
      <c r="ID63" s="171"/>
      <c r="IE63" s="171"/>
      <c r="IF63" s="171"/>
      <c r="IG63" s="171"/>
      <c r="IH63" s="171"/>
      <c r="II63" s="171"/>
      <c r="IJ63" s="171"/>
      <c r="IK63" s="171"/>
      <c r="IL63" s="171"/>
      <c r="IM63" s="171"/>
      <c r="IN63" s="171"/>
    </row>
    <row r="64" spans="1:248" ht="15" x14ac:dyDescent="0.2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189"/>
      <c r="W64" s="189"/>
      <c r="X64" s="183"/>
      <c r="Y64" s="183"/>
    </row>
    <row r="65" spans="1:25" ht="11.25" customHeight="1" x14ac:dyDescent="0.2"/>
    <row r="66" spans="1:25" ht="25.5" x14ac:dyDescent="0.2">
      <c r="A66" s="20" t="str">
        <f>+A25</f>
        <v>GASTO ELEGIBLE DEL PROYECTO POR CATEGORÍA DE GASTO, POR ACTIVIDAD Y POR ANUALIDAD, FRENTE A BENEFICIARIO</v>
      </c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163"/>
      <c r="Q66" s="163"/>
      <c r="R66" s="163"/>
      <c r="S66" s="163"/>
      <c r="T66" s="163"/>
      <c r="U66" s="163"/>
      <c r="V66" s="186"/>
      <c r="W66" s="186"/>
      <c r="X66" s="114"/>
      <c r="Y66" s="114"/>
    </row>
    <row r="68" spans="1:25" ht="15" x14ac:dyDescent="0.2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189"/>
      <c r="W68" s="189"/>
      <c r="X68" s="183"/>
      <c r="Y68" s="183"/>
    </row>
    <row r="69" spans="1:25" ht="15" x14ac:dyDescent="0.2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189"/>
      <c r="W69" s="189"/>
      <c r="X69" s="183"/>
      <c r="Y69" s="183"/>
    </row>
    <row r="70" spans="1:25" ht="15" x14ac:dyDescent="0.2">
      <c r="A70" s="32" t="s">
        <v>278</v>
      </c>
      <c r="B70" s="32" t="s">
        <v>21</v>
      </c>
      <c r="C70" s="32" t="s">
        <v>22</v>
      </c>
      <c r="D70" s="32" t="s">
        <v>23</v>
      </c>
      <c r="E70" s="32" t="s">
        <v>24</v>
      </c>
      <c r="F70" s="32" t="s">
        <v>25</v>
      </c>
      <c r="G70" s="32" t="s">
        <v>26</v>
      </c>
      <c r="H70" s="32" t="s">
        <v>27</v>
      </c>
      <c r="I70" s="32" t="s">
        <v>28</v>
      </c>
      <c r="J70" s="32" t="s">
        <v>29</v>
      </c>
      <c r="K70" s="32" t="s">
        <v>495</v>
      </c>
      <c r="L70" s="32" t="s">
        <v>252</v>
      </c>
      <c r="M70" s="32" t="s">
        <v>0</v>
      </c>
      <c r="N70" s="23"/>
      <c r="O70" s="23"/>
      <c r="P70" s="23"/>
      <c r="Q70" s="23"/>
      <c r="R70" s="23"/>
      <c r="S70" s="23"/>
      <c r="T70" s="23"/>
      <c r="U70" s="23"/>
      <c r="V70" s="189"/>
      <c r="W70" s="189"/>
      <c r="X70" s="183"/>
      <c r="Y70" s="183"/>
    </row>
    <row r="71" spans="1:25" ht="15" x14ac:dyDescent="0.2">
      <c r="A71" s="33" t="str">
        <f t="shared" ref="A71:A76" si="128">+A6</f>
        <v>1. Personal</v>
      </c>
      <c r="B71" s="34">
        <f t="shared" ref="B71:B76" ca="1" si="129">IFERROR(INDIRECT(AI27),0)</f>
        <v>0</v>
      </c>
      <c r="C71" s="34">
        <f t="shared" ref="C71:K71" ca="1" si="130">IFERROR(INDIRECT(AJ27),0)</f>
        <v>0</v>
      </c>
      <c r="D71" s="34">
        <f t="shared" ca="1" si="130"/>
        <v>0</v>
      </c>
      <c r="E71" s="34">
        <f t="shared" ca="1" si="130"/>
        <v>0</v>
      </c>
      <c r="F71" s="34">
        <f t="shared" ca="1" si="130"/>
        <v>0</v>
      </c>
      <c r="G71" s="34">
        <f t="shared" ca="1" si="130"/>
        <v>0</v>
      </c>
      <c r="H71" s="34">
        <f t="shared" ca="1" si="130"/>
        <v>0</v>
      </c>
      <c r="I71" s="34">
        <f t="shared" ca="1" si="130"/>
        <v>0</v>
      </c>
      <c r="J71" s="34">
        <f t="shared" ca="1" si="130"/>
        <v>0</v>
      </c>
      <c r="K71" s="34">
        <f t="shared" ca="1" si="130"/>
        <v>0</v>
      </c>
      <c r="L71" s="35">
        <f t="shared" ref="L71:L77" ca="1" si="131">SUM(B27:K27)+SUM(B71:K71)</f>
        <v>0</v>
      </c>
      <c r="M71" s="36">
        <f ca="1">IF($L71=0,0,$L71/$L$33)</f>
        <v>0</v>
      </c>
      <c r="N71" s="23"/>
      <c r="O71" s="23"/>
      <c r="P71" s="23"/>
      <c r="Q71" s="23"/>
      <c r="R71" s="23"/>
      <c r="S71" s="23"/>
      <c r="T71" s="23"/>
      <c r="U71" s="23"/>
      <c r="V71" s="189"/>
      <c r="W71" s="189"/>
      <c r="X71" s="183"/>
      <c r="Y71" s="183"/>
    </row>
    <row r="72" spans="1:25" ht="15" x14ac:dyDescent="0.2">
      <c r="A72" s="33" t="str">
        <f t="shared" si="128"/>
        <v>2. Oficina y administrativos</v>
      </c>
      <c r="B72" s="112">
        <f t="shared" ca="1" si="129"/>
        <v>0</v>
      </c>
      <c r="C72" s="112">
        <f t="shared" ref="C72:K76" ca="1" si="132">IFERROR(INDIRECT(AJ28),0)</f>
        <v>0</v>
      </c>
      <c r="D72" s="112">
        <f t="shared" ca="1" si="132"/>
        <v>0</v>
      </c>
      <c r="E72" s="112">
        <f t="shared" ca="1" si="132"/>
        <v>0</v>
      </c>
      <c r="F72" s="112">
        <f t="shared" ca="1" si="132"/>
        <v>0</v>
      </c>
      <c r="G72" s="112">
        <f t="shared" ca="1" si="132"/>
        <v>0</v>
      </c>
      <c r="H72" s="112">
        <f t="shared" ca="1" si="132"/>
        <v>0</v>
      </c>
      <c r="I72" s="112">
        <f t="shared" ca="1" si="132"/>
        <v>0</v>
      </c>
      <c r="J72" s="112">
        <f t="shared" ca="1" si="132"/>
        <v>0</v>
      </c>
      <c r="K72" s="112">
        <f t="shared" ca="1" si="132"/>
        <v>0</v>
      </c>
      <c r="L72" s="35">
        <f t="shared" ca="1" si="131"/>
        <v>0</v>
      </c>
      <c r="M72" s="36">
        <f t="shared" ref="M72:M77" ca="1" si="133">IF($L72=0,0,$L72/$L$33)</f>
        <v>0</v>
      </c>
      <c r="N72" s="23"/>
      <c r="O72" s="23"/>
      <c r="P72" s="23"/>
      <c r="Q72" s="23"/>
      <c r="R72" s="23"/>
      <c r="S72" s="23"/>
      <c r="T72" s="23"/>
      <c r="U72" s="23"/>
      <c r="V72" s="189"/>
      <c r="W72" s="189"/>
      <c r="X72" s="183"/>
      <c r="Y72" s="183"/>
    </row>
    <row r="73" spans="1:25" ht="15" x14ac:dyDescent="0.2">
      <c r="A73" s="33" t="str">
        <f t="shared" si="128"/>
        <v>3. Viaje y alojamiento</v>
      </c>
      <c r="B73" s="112">
        <f t="shared" ca="1" si="129"/>
        <v>0</v>
      </c>
      <c r="C73" s="112">
        <f t="shared" ca="1" si="132"/>
        <v>0</v>
      </c>
      <c r="D73" s="112">
        <f t="shared" ca="1" si="132"/>
        <v>0</v>
      </c>
      <c r="E73" s="112">
        <f t="shared" ca="1" si="132"/>
        <v>0</v>
      </c>
      <c r="F73" s="112">
        <f t="shared" ca="1" si="132"/>
        <v>0</v>
      </c>
      <c r="G73" s="112">
        <f t="shared" ca="1" si="132"/>
        <v>0</v>
      </c>
      <c r="H73" s="112">
        <f t="shared" ca="1" si="132"/>
        <v>0</v>
      </c>
      <c r="I73" s="112">
        <f t="shared" ca="1" si="132"/>
        <v>0</v>
      </c>
      <c r="J73" s="112">
        <f t="shared" ca="1" si="132"/>
        <v>0</v>
      </c>
      <c r="K73" s="112">
        <f t="shared" ca="1" si="132"/>
        <v>0</v>
      </c>
      <c r="L73" s="35">
        <f t="shared" ca="1" si="131"/>
        <v>0</v>
      </c>
      <c r="M73" s="36">
        <f t="shared" ca="1" si="133"/>
        <v>0</v>
      </c>
      <c r="N73" s="23"/>
      <c r="O73" s="23"/>
      <c r="P73" s="23"/>
      <c r="Q73" s="23"/>
      <c r="R73" s="23"/>
      <c r="S73" s="23"/>
      <c r="T73" s="23"/>
      <c r="U73" s="23"/>
      <c r="V73" s="189"/>
      <c r="W73" s="189"/>
      <c r="X73" s="183"/>
      <c r="Y73" s="183"/>
    </row>
    <row r="74" spans="1:25" ht="15" x14ac:dyDescent="0.2">
      <c r="A74" s="33" t="str">
        <f t="shared" si="128"/>
        <v>4. Servicios y asesoramiento externos</v>
      </c>
      <c r="B74" s="34">
        <f t="shared" ca="1" si="129"/>
        <v>0</v>
      </c>
      <c r="C74" s="34">
        <f t="shared" ca="1" si="132"/>
        <v>0</v>
      </c>
      <c r="D74" s="34">
        <f t="shared" ca="1" si="132"/>
        <v>0</v>
      </c>
      <c r="E74" s="34">
        <f t="shared" ca="1" si="132"/>
        <v>0</v>
      </c>
      <c r="F74" s="34">
        <f t="shared" ca="1" si="132"/>
        <v>0</v>
      </c>
      <c r="G74" s="34">
        <f t="shared" ca="1" si="132"/>
        <v>0</v>
      </c>
      <c r="H74" s="34">
        <f t="shared" ca="1" si="132"/>
        <v>0</v>
      </c>
      <c r="I74" s="34">
        <f t="shared" ca="1" si="132"/>
        <v>0</v>
      </c>
      <c r="J74" s="34">
        <f t="shared" ca="1" si="132"/>
        <v>0</v>
      </c>
      <c r="K74" s="34">
        <f t="shared" ca="1" si="132"/>
        <v>0</v>
      </c>
      <c r="L74" s="35">
        <f t="shared" ca="1" si="131"/>
        <v>0</v>
      </c>
      <c r="M74" s="36">
        <f t="shared" ca="1" si="133"/>
        <v>0</v>
      </c>
      <c r="N74" s="23"/>
      <c r="O74" s="23"/>
      <c r="P74" s="23"/>
      <c r="Q74" s="23"/>
      <c r="R74" s="23"/>
      <c r="S74" s="23"/>
      <c r="T74" s="23"/>
      <c r="U74" s="23"/>
      <c r="V74" s="189"/>
      <c r="W74" s="189"/>
      <c r="X74" s="183"/>
      <c r="Y74" s="183"/>
    </row>
    <row r="75" spans="1:25" ht="15" x14ac:dyDescent="0.2">
      <c r="A75" s="33" t="str">
        <f t="shared" si="128"/>
        <v>5. Equipos</v>
      </c>
      <c r="B75" s="34">
        <f t="shared" ca="1" si="129"/>
        <v>0</v>
      </c>
      <c r="C75" s="34">
        <f t="shared" ca="1" si="132"/>
        <v>0</v>
      </c>
      <c r="D75" s="34">
        <f t="shared" ca="1" si="132"/>
        <v>0</v>
      </c>
      <c r="E75" s="34">
        <f t="shared" ca="1" si="132"/>
        <v>0</v>
      </c>
      <c r="F75" s="34">
        <f t="shared" ca="1" si="132"/>
        <v>0</v>
      </c>
      <c r="G75" s="34">
        <f t="shared" ca="1" si="132"/>
        <v>0</v>
      </c>
      <c r="H75" s="34">
        <f t="shared" ca="1" si="132"/>
        <v>0</v>
      </c>
      <c r="I75" s="34">
        <f t="shared" ca="1" si="132"/>
        <v>0</v>
      </c>
      <c r="J75" s="34">
        <f t="shared" ca="1" si="132"/>
        <v>0</v>
      </c>
      <c r="K75" s="34">
        <f t="shared" ca="1" si="132"/>
        <v>0</v>
      </c>
      <c r="L75" s="35">
        <f t="shared" ca="1" si="131"/>
        <v>0</v>
      </c>
      <c r="M75" s="36">
        <f t="shared" ca="1" si="133"/>
        <v>0</v>
      </c>
      <c r="N75" s="23"/>
      <c r="O75" s="23"/>
      <c r="P75" s="23"/>
      <c r="Q75" s="23"/>
      <c r="R75" s="23"/>
      <c r="S75" s="23"/>
      <c r="T75" s="23"/>
      <c r="U75" s="23"/>
      <c r="V75" s="189"/>
      <c r="W75" s="189"/>
      <c r="X75" s="183"/>
      <c r="Y75" s="183"/>
    </row>
    <row r="76" spans="1:25" ht="15" x14ac:dyDescent="0.2">
      <c r="A76" s="33" t="str">
        <f t="shared" si="128"/>
        <v>6. Infraestructura y obras</v>
      </c>
      <c r="B76" s="34">
        <f t="shared" ca="1" si="129"/>
        <v>0</v>
      </c>
      <c r="C76" s="34">
        <f t="shared" ca="1" si="132"/>
        <v>0</v>
      </c>
      <c r="D76" s="34">
        <f t="shared" ca="1" si="132"/>
        <v>0</v>
      </c>
      <c r="E76" s="34">
        <f t="shared" ca="1" si="132"/>
        <v>0</v>
      </c>
      <c r="F76" s="34">
        <f t="shared" ca="1" si="132"/>
        <v>0</v>
      </c>
      <c r="G76" s="34">
        <f t="shared" ca="1" si="132"/>
        <v>0</v>
      </c>
      <c r="H76" s="34">
        <f t="shared" ca="1" si="132"/>
        <v>0</v>
      </c>
      <c r="I76" s="34">
        <f t="shared" ca="1" si="132"/>
        <v>0</v>
      </c>
      <c r="J76" s="34">
        <f t="shared" ca="1" si="132"/>
        <v>0</v>
      </c>
      <c r="K76" s="34">
        <f t="shared" ca="1" si="132"/>
        <v>0</v>
      </c>
      <c r="L76" s="35">
        <f t="shared" ca="1" si="131"/>
        <v>0</v>
      </c>
      <c r="M76" s="36">
        <f t="shared" ca="1" si="133"/>
        <v>0</v>
      </c>
      <c r="N76" s="23"/>
      <c r="O76" s="23"/>
      <c r="P76" s="23"/>
      <c r="Q76" s="23"/>
      <c r="R76" s="23"/>
      <c r="S76" s="23"/>
      <c r="T76" s="23"/>
      <c r="U76" s="23"/>
      <c r="V76" s="189"/>
      <c r="W76" s="189"/>
      <c r="X76" s="183"/>
      <c r="Y76" s="183"/>
    </row>
    <row r="77" spans="1:25" ht="15" x14ac:dyDescent="0.2">
      <c r="A77" s="37" t="s">
        <v>1</v>
      </c>
      <c r="B77" s="35">
        <f t="shared" ref="B77:K77" ca="1" si="134">SUM(B71:B76)</f>
        <v>0</v>
      </c>
      <c r="C77" s="35">
        <f t="shared" ca="1" si="134"/>
        <v>0</v>
      </c>
      <c r="D77" s="35">
        <f t="shared" ca="1" si="134"/>
        <v>0</v>
      </c>
      <c r="E77" s="35">
        <f t="shared" ca="1" si="134"/>
        <v>0</v>
      </c>
      <c r="F77" s="35">
        <f t="shared" ca="1" si="134"/>
        <v>0</v>
      </c>
      <c r="G77" s="35">
        <f t="shared" ca="1" si="134"/>
        <v>0</v>
      </c>
      <c r="H77" s="35">
        <f t="shared" ca="1" si="134"/>
        <v>0</v>
      </c>
      <c r="I77" s="35">
        <f t="shared" ca="1" si="134"/>
        <v>0</v>
      </c>
      <c r="J77" s="35">
        <f t="shared" ca="1" si="134"/>
        <v>0</v>
      </c>
      <c r="K77" s="35">
        <f t="shared" ca="1" si="134"/>
        <v>0</v>
      </c>
      <c r="L77" s="40">
        <f t="shared" ca="1" si="131"/>
        <v>0</v>
      </c>
      <c r="M77" s="36">
        <f t="shared" ca="1" si="133"/>
        <v>0</v>
      </c>
      <c r="N77" s="23"/>
      <c r="O77" s="23"/>
      <c r="P77" s="23"/>
      <c r="Q77" s="23"/>
      <c r="R77" s="23"/>
      <c r="S77" s="23"/>
      <c r="T77" s="23"/>
      <c r="U77" s="23"/>
      <c r="V77" s="189"/>
      <c r="W77" s="189"/>
      <c r="X77" s="183"/>
      <c r="Y77" s="183"/>
    </row>
    <row r="78" spans="1:25" ht="15" x14ac:dyDescent="0.2">
      <c r="A78" s="37" t="s">
        <v>32</v>
      </c>
      <c r="B78" s="38">
        <f ca="1">IF(B77=0,0,B77/$L$33)</f>
        <v>0</v>
      </c>
      <c r="C78" s="38">
        <f t="shared" ref="C78:L78" ca="1" si="135">IF(C77=0,0,C77/$L$33)</f>
        <v>0</v>
      </c>
      <c r="D78" s="38">
        <f t="shared" ca="1" si="135"/>
        <v>0</v>
      </c>
      <c r="E78" s="38">
        <f t="shared" ca="1" si="135"/>
        <v>0</v>
      </c>
      <c r="F78" s="38">
        <f t="shared" ca="1" si="135"/>
        <v>0</v>
      </c>
      <c r="G78" s="38">
        <f t="shared" ca="1" si="135"/>
        <v>0</v>
      </c>
      <c r="H78" s="38">
        <f t="shared" ca="1" si="135"/>
        <v>0</v>
      </c>
      <c r="I78" s="38">
        <f t="shared" ca="1" si="135"/>
        <v>0</v>
      </c>
      <c r="J78" s="38">
        <f t="shared" ca="1" si="135"/>
        <v>0</v>
      </c>
      <c r="K78" s="38">
        <f t="shared" ca="1" si="135"/>
        <v>0</v>
      </c>
      <c r="L78" s="38">
        <f t="shared" ca="1" si="135"/>
        <v>0</v>
      </c>
      <c r="M78" s="36"/>
      <c r="N78" s="23"/>
      <c r="O78" s="23"/>
      <c r="P78" s="23"/>
      <c r="Q78" s="23"/>
      <c r="R78" s="23"/>
      <c r="S78" s="23"/>
      <c r="T78" s="23"/>
      <c r="U78" s="23"/>
      <c r="V78" s="189"/>
      <c r="W78" s="189"/>
      <c r="X78" s="183"/>
      <c r="Y78" s="183"/>
    </row>
    <row r="79" spans="1:25" ht="15" x14ac:dyDescent="0.2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N79" s="23"/>
      <c r="O79" s="23"/>
      <c r="P79" s="23"/>
      <c r="Q79" s="23"/>
      <c r="R79" s="23"/>
      <c r="S79" s="23"/>
      <c r="T79" s="23"/>
      <c r="U79" s="23"/>
      <c r="V79" s="189"/>
      <c r="W79" s="189"/>
      <c r="X79" s="183"/>
      <c r="Y79" s="183"/>
    </row>
    <row r="80" spans="1:25" ht="9.75" customHeight="1" x14ac:dyDescent="0.2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189"/>
      <c r="W80" s="189"/>
      <c r="X80" s="183"/>
      <c r="Y80" s="183"/>
    </row>
    <row r="81" spans="1:25" ht="15" x14ac:dyDescent="0.2">
      <c r="A81" s="32" t="s">
        <v>279</v>
      </c>
      <c r="B81" s="32" t="s">
        <v>21</v>
      </c>
      <c r="C81" s="32" t="s">
        <v>22</v>
      </c>
      <c r="D81" s="32" t="s">
        <v>23</v>
      </c>
      <c r="E81" s="32" t="s">
        <v>24</v>
      </c>
      <c r="F81" s="32" t="s">
        <v>25</v>
      </c>
      <c r="G81" s="32" t="s">
        <v>26</v>
      </c>
      <c r="H81" s="32" t="s">
        <v>27</v>
      </c>
      <c r="I81" s="32" t="s">
        <v>28</v>
      </c>
      <c r="J81" s="32" t="s">
        <v>29</v>
      </c>
      <c r="K81" s="32" t="s">
        <v>495</v>
      </c>
      <c r="L81" s="32" t="s">
        <v>252</v>
      </c>
      <c r="M81" s="32" t="s">
        <v>0</v>
      </c>
      <c r="N81" s="23"/>
      <c r="O81" s="23"/>
      <c r="P81" s="23"/>
      <c r="Q81" s="23"/>
      <c r="R81" s="23"/>
      <c r="S81" s="23"/>
      <c r="T81" s="23"/>
      <c r="U81" s="23"/>
      <c r="V81" s="189"/>
      <c r="W81" s="189"/>
      <c r="X81" s="183"/>
      <c r="Y81" s="183"/>
    </row>
    <row r="82" spans="1:25" ht="15" x14ac:dyDescent="0.2">
      <c r="A82" s="32" t="s">
        <v>12</v>
      </c>
      <c r="B82" s="34">
        <f t="shared" ref="B82:K87" ca="1" si="136">IFERROR(INDIRECT(AI38),0)</f>
        <v>0</v>
      </c>
      <c r="C82" s="34">
        <f t="shared" ca="1" si="136"/>
        <v>0</v>
      </c>
      <c r="D82" s="34">
        <f t="shared" ca="1" si="136"/>
        <v>0</v>
      </c>
      <c r="E82" s="34">
        <f t="shared" ca="1" si="136"/>
        <v>0</v>
      </c>
      <c r="F82" s="34">
        <f t="shared" ca="1" si="136"/>
        <v>0</v>
      </c>
      <c r="G82" s="34">
        <f t="shared" ca="1" si="136"/>
        <v>0</v>
      </c>
      <c r="H82" s="34">
        <f t="shared" ca="1" si="136"/>
        <v>0</v>
      </c>
      <c r="I82" s="34">
        <f t="shared" ca="1" si="136"/>
        <v>0</v>
      </c>
      <c r="J82" s="34">
        <f t="shared" ca="1" si="136"/>
        <v>0</v>
      </c>
      <c r="K82" s="34">
        <f t="shared" ca="1" si="136"/>
        <v>0</v>
      </c>
      <c r="L82" s="35">
        <f t="shared" ref="L82:L88" ca="1" si="137">SUM(B37:K37)+SUM(B82:K82)</f>
        <v>0</v>
      </c>
      <c r="M82" s="36">
        <f t="shared" ref="M82:M88" ca="1" si="138">IF($L82=0,0,L82/$L$43)</f>
        <v>0</v>
      </c>
      <c r="N82" s="23"/>
      <c r="O82" s="23"/>
      <c r="P82" s="23"/>
      <c r="Q82" s="23"/>
      <c r="R82" s="23"/>
      <c r="S82" s="23"/>
      <c r="T82" s="23"/>
      <c r="U82" s="23"/>
      <c r="V82" s="189"/>
      <c r="W82" s="189"/>
      <c r="X82" s="183"/>
      <c r="Y82" s="183"/>
    </row>
    <row r="83" spans="1:25" ht="15" x14ac:dyDescent="0.2">
      <c r="A83" s="32" t="s">
        <v>13</v>
      </c>
      <c r="B83" s="34">
        <f t="shared" ca="1" si="136"/>
        <v>0</v>
      </c>
      <c r="C83" s="34">
        <f t="shared" ca="1" si="136"/>
        <v>0</v>
      </c>
      <c r="D83" s="34">
        <f t="shared" ca="1" si="136"/>
        <v>0</v>
      </c>
      <c r="E83" s="34">
        <f t="shared" ca="1" si="136"/>
        <v>0</v>
      </c>
      <c r="F83" s="34">
        <f t="shared" ca="1" si="136"/>
        <v>0</v>
      </c>
      <c r="G83" s="34">
        <f t="shared" ca="1" si="136"/>
        <v>0</v>
      </c>
      <c r="H83" s="34">
        <f t="shared" ca="1" si="136"/>
        <v>0</v>
      </c>
      <c r="I83" s="34">
        <f t="shared" ca="1" si="136"/>
        <v>0</v>
      </c>
      <c r="J83" s="34">
        <f t="shared" ca="1" si="136"/>
        <v>0</v>
      </c>
      <c r="K83" s="34">
        <f t="shared" ca="1" si="136"/>
        <v>0</v>
      </c>
      <c r="L83" s="35">
        <f t="shared" ca="1" si="137"/>
        <v>0</v>
      </c>
      <c r="M83" s="36">
        <f t="shared" ca="1" si="138"/>
        <v>0</v>
      </c>
      <c r="N83" s="23"/>
      <c r="O83" s="23"/>
      <c r="P83" s="23"/>
      <c r="Q83" s="23"/>
      <c r="R83" s="23"/>
      <c r="S83" s="23"/>
      <c r="T83" s="23"/>
      <c r="U83" s="23"/>
      <c r="V83" s="189"/>
      <c r="W83" s="189"/>
      <c r="X83" s="183"/>
      <c r="Y83" s="183"/>
    </row>
    <row r="84" spans="1:25" ht="15" x14ac:dyDescent="0.2">
      <c r="A84" s="32" t="s">
        <v>14</v>
      </c>
      <c r="B84" s="34">
        <f t="shared" ca="1" si="136"/>
        <v>0</v>
      </c>
      <c r="C84" s="34">
        <f t="shared" ca="1" si="136"/>
        <v>0</v>
      </c>
      <c r="D84" s="34">
        <f t="shared" ca="1" si="136"/>
        <v>0</v>
      </c>
      <c r="E84" s="34">
        <f t="shared" ca="1" si="136"/>
        <v>0</v>
      </c>
      <c r="F84" s="34">
        <f t="shared" ca="1" si="136"/>
        <v>0</v>
      </c>
      <c r="G84" s="34">
        <f t="shared" ca="1" si="136"/>
        <v>0</v>
      </c>
      <c r="H84" s="34">
        <f t="shared" ca="1" si="136"/>
        <v>0</v>
      </c>
      <c r="I84" s="34">
        <f t="shared" ca="1" si="136"/>
        <v>0</v>
      </c>
      <c r="J84" s="34">
        <f t="shared" ca="1" si="136"/>
        <v>0</v>
      </c>
      <c r="K84" s="34">
        <f t="shared" ca="1" si="136"/>
        <v>0</v>
      </c>
      <c r="L84" s="35">
        <f t="shared" ca="1" si="137"/>
        <v>0</v>
      </c>
      <c r="M84" s="36">
        <f t="shared" ca="1" si="138"/>
        <v>0</v>
      </c>
      <c r="N84" s="23"/>
      <c r="O84" s="23"/>
      <c r="P84" s="23"/>
      <c r="Q84" s="23"/>
      <c r="R84" s="23"/>
      <c r="S84" s="23"/>
      <c r="T84" s="23"/>
      <c r="U84" s="23"/>
      <c r="V84" s="189"/>
      <c r="W84" s="189"/>
      <c r="X84" s="183"/>
      <c r="Y84" s="183"/>
    </row>
    <row r="85" spans="1:25" ht="15" x14ac:dyDescent="0.2">
      <c r="A85" s="32" t="s">
        <v>15</v>
      </c>
      <c r="B85" s="34">
        <f t="shared" ca="1" si="136"/>
        <v>0</v>
      </c>
      <c r="C85" s="34">
        <f t="shared" ca="1" si="136"/>
        <v>0</v>
      </c>
      <c r="D85" s="34">
        <f t="shared" ca="1" si="136"/>
        <v>0</v>
      </c>
      <c r="E85" s="34">
        <f t="shared" ca="1" si="136"/>
        <v>0</v>
      </c>
      <c r="F85" s="34">
        <f t="shared" ca="1" si="136"/>
        <v>0</v>
      </c>
      <c r="G85" s="34">
        <f t="shared" ca="1" si="136"/>
        <v>0</v>
      </c>
      <c r="H85" s="34">
        <f t="shared" ca="1" si="136"/>
        <v>0</v>
      </c>
      <c r="I85" s="34">
        <f t="shared" ca="1" si="136"/>
        <v>0</v>
      </c>
      <c r="J85" s="34">
        <f t="shared" ca="1" si="136"/>
        <v>0</v>
      </c>
      <c r="K85" s="34">
        <f t="shared" ca="1" si="136"/>
        <v>0</v>
      </c>
      <c r="L85" s="35">
        <f t="shared" ca="1" si="137"/>
        <v>0</v>
      </c>
      <c r="M85" s="36">
        <f t="shared" ca="1" si="138"/>
        <v>0</v>
      </c>
      <c r="N85" s="23"/>
      <c r="O85" s="23"/>
      <c r="P85" s="23"/>
      <c r="Q85" s="23"/>
      <c r="R85" s="23"/>
      <c r="S85" s="23"/>
      <c r="T85" s="23"/>
      <c r="U85" s="23"/>
      <c r="V85" s="189"/>
      <c r="W85" s="189"/>
      <c r="X85" s="183"/>
      <c r="Y85" s="183"/>
    </row>
    <row r="86" spans="1:25" ht="15" x14ac:dyDescent="0.2">
      <c r="A86" s="32" t="s">
        <v>16</v>
      </c>
      <c r="B86" s="34">
        <f t="shared" ca="1" si="136"/>
        <v>0</v>
      </c>
      <c r="C86" s="34">
        <f t="shared" ca="1" si="136"/>
        <v>0</v>
      </c>
      <c r="D86" s="34">
        <f t="shared" ca="1" si="136"/>
        <v>0</v>
      </c>
      <c r="E86" s="34">
        <f t="shared" ca="1" si="136"/>
        <v>0</v>
      </c>
      <c r="F86" s="34">
        <f t="shared" ca="1" si="136"/>
        <v>0</v>
      </c>
      <c r="G86" s="34">
        <f t="shared" ca="1" si="136"/>
        <v>0</v>
      </c>
      <c r="H86" s="34">
        <f t="shared" ca="1" si="136"/>
        <v>0</v>
      </c>
      <c r="I86" s="34">
        <f t="shared" ca="1" si="136"/>
        <v>0</v>
      </c>
      <c r="J86" s="34">
        <f t="shared" ca="1" si="136"/>
        <v>0</v>
      </c>
      <c r="K86" s="34">
        <f t="shared" ca="1" si="136"/>
        <v>0</v>
      </c>
      <c r="L86" s="35">
        <f t="shared" ca="1" si="137"/>
        <v>0</v>
      </c>
      <c r="M86" s="36">
        <f t="shared" ca="1" si="138"/>
        <v>0</v>
      </c>
      <c r="N86" s="23"/>
      <c r="O86" s="23"/>
      <c r="P86" s="23"/>
      <c r="Q86" s="23"/>
      <c r="R86" s="23"/>
      <c r="S86" s="23"/>
      <c r="T86" s="23"/>
      <c r="U86" s="23"/>
      <c r="V86" s="189"/>
      <c r="W86" s="189"/>
      <c r="X86" s="183"/>
      <c r="Y86" s="183"/>
    </row>
    <row r="87" spans="1:25" ht="15" x14ac:dyDescent="0.2">
      <c r="A87" s="32" t="s">
        <v>17</v>
      </c>
      <c r="B87" s="34">
        <f t="shared" ca="1" si="136"/>
        <v>0</v>
      </c>
      <c r="C87" s="34">
        <f t="shared" ca="1" si="136"/>
        <v>0</v>
      </c>
      <c r="D87" s="34">
        <f t="shared" ca="1" si="136"/>
        <v>0</v>
      </c>
      <c r="E87" s="34">
        <f t="shared" ca="1" si="136"/>
        <v>0</v>
      </c>
      <c r="F87" s="34">
        <f t="shared" ca="1" si="136"/>
        <v>0</v>
      </c>
      <c r="G87" s="34">
        <f t="shared" ca="1" si="136"/>
        <v>0</v>
      </c>
      <c r="H87" s="34">
        <f t="shared" ca="1" si="136"/>
        <v>0</v>
      </c>
      <c r="I87" s="34">
        <f t="shared" ca="1" si="136"/>
        <v>0</v>
      </c>
      <c r="J87" s="34">
        <f t="shared" ca="1" si="136"/>
        <v>0</v>
      </c>
      <c r="K87" s="34">
        <f t="shared" ca="1" si="136"/>
        <v>0</v>
      </c>
      <c r="L87" s="35">
        <f t="shared" ca="1" si="137"/>
        <v>0</v>
      </c>
      <c r="M87" s="36">
        <f t="shared" ca="1" si="138"/>
        <v>0</v>
      </c>
      <c r="N87" s="23"/>
      <c r="O87" s="23"/>
      <c r="P87" s="23"/>
      <c r="Q87" s="23"/>
      <c r="R87" s="23"/>
      <c r="S87" s="23"/>
      <c r="T87" s="23"/>
      <c r="U87" s="23"/>
      <c r="V87" s="189"/>
      <c r="W87" s="189"/>
      <c r="X87" s="183"/>
      <c r="Y87" s="183"/>
    </row>
    <row r="88" spans="1:25" ht="15" x14ac:dyDescent="0.2">
      <c r="A88" s="37" t="s">
        <v>1</v>
      </c>
      <c r="B88" s="35">
        <f t="shared" ref="B88:K88" ca="1" si="139">+B77</f>
        <v>0</v>
      </c>
      <c r="C88" s="35">
        <f t="shared" ca="1" si="139"/>
        <v>0</v>
      </c>
      <c r="D88" s="35">
        <f t="shared" ca="1" si="139"/>
        <v>0</v>
      </c>
      <c r="E88" s="35">
        <f t="shared" ca="1" si="139"/>
        <v>0</v>
      </c>
      <c r="F88" s="35">
        <f t="shared" ca="1" si="139"/>
        <v>0</v>
      </c>
      <c r="G88" s="35">
        <f t="shared" ca="1" si="139"/>
        <v>0</v>
      </c>
      <c r="H88" s="35">
        <f t="shared" ca="1" si="139"/>
        <v>0</v>
      </c>
      <c r="I88" s="35">
        <f t="shared" ca="1" si="139"/>
        <v>0</v>
      </c>
      <c r="J88" s="35">
        <f t="shared" ca="1" si="139"/>
        <v>0</v>
      </c>
      <c r="K88" s="35">
        <f t="shared" ca="1" si="139"/>
        <v>0</v>
      </c>
      <c r="L88" s="40">
        <f t="shared" ca="1" si="137"/>
        <v>0</v>
      </c>
      <c r="M88" s="36">
        <f t="shared" ca="1" si="138"/>
        <v>0</v>
      </c>
      <c r="N88" s="23"/>
      <c r="O88" s="23"/>
      <c r="P88" s="23"/>
      <c r="Q88" s="23"/>
      <c r="R88" s="23"/>
      <c r="S88" s="23"/>
      <c r="T88" s="23"/>
      <c r="U88" s="23"/>
      <c r="V88" s="189"/>
      <c r="W88" s="189"/>
      <c r="X88" s="183"/>
      <c r="Y88" s="183"/>
    </row>
    <row r="89" spans="1:25" ht="15" x14ac:dyDescent="0.2">
      <c r="A89" s="37" t="s">
        <v>32</v>
      </c>
      <c r="B89" s="38">
        <f t="shared" ref="B89:K89" ca="1" si="140">IF(B88=0,0,B88/$L$33)</f>
        <v>0</v>
      </c>
      <c r="C89" s="38">
        <f t="shared" ca="1" si="140"/>
        <v>0</v>
      </c>
      <c r="D89" s="38">
        <f t="shared" ca="1" si="140"/>
        <v>0</v>
      </c>
      <c r="E89" s="38">
        <f t="shared" ca="1" si="140"/>
        <v>0</v>
      </c>
      <c r="F89" s="38">
        <f t="shared" ca="1" si="140"/>
        <v>0</v>
      </c>
      <c r="G89" s="38">
        <f t="shared" ca="1" si="140"/>
        <v>0</v>
      </c>
      <c r="H89" s="38">
        <f t="shared" ca="1" si="140"/>
        <v>0</v>
      </c>
      <c r="I89" s="38">
        <f t="shared" ca="1" si="140"/>
        <v>0</v>
      </c>
      <c r="J89" s="38">
        <f t="shared" ca="1" si="140"/>
        <v>0</v>
      </c>
      <c r="K89" s="38">
        <f t="shared" ca="1" si="140"/>
        <v>0</v>
      </c>
      <c r="L89" s="38">
        <f t="shared" ref="L89" ca="1" si="141">IF(L88=0,0,L88/$L$43)</f>
        <v>0</v>
      </c>
      <c r="M89" s="35"/>
      <c r="N89" s="23"/>
      <c r="O89" s="23"/>
      <c r="P89" s="23"/>
      <c r="Q89" s="23"/>
      <c r="R89" s="23"/>
      <c r="S89" s="23"/>
      <c r="T89" s="23"/>
      <c r="U89" s="23"/>
      <c r="V89" s="189"/>
      <c r="W89" s="189"/>
      <c r="X89" s="183"/>
      <c r="Y89" s="183"/>
    </row>
    <row r="90" spans="1:25" ht="15" x14ac:dyDescent="0.2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N90" s="23"/>
      <c r="O90" s="23"/>
      <c r="P90" s="23"/>
      <c r="Q90" s="23"/>
      <c r="R90" s="23"/>
      <c r="S90" s="23"/>
      <c r="T90" s="23"/>
      <c r="U90" s="23"/>
      <c r="V90" s="189"/>
      <c r="W90" s="189"/>
      <c r="X90" s="183"/>
      <c r="Y90" s="183"/>
    </row>
    <row r="91" spans="1:25" ht="21" customHeight="1" x14ac:dyDescent="0.2">
      <c r="A91" s="23"/>
      <c r="B91" s="23"/>
      <c r="C91" s="271" t="str">
        <f ca="1">IF(AND(L77&gt;0,L77&lt;&gt;L102),"Revise el beneficiario en color naranja. El importe por anualidad no coincide con el total por categorias","")</f>
        <v/>
      </c>
      <c r="D91" s="271"/>
      <c r="E91" s="271"/>
      <c r="F91" s="271"/>
      <c r="G91" s="271"/>
      <c r="H91" s="271"/>
      <c r="I91" s="271"/>
      <c r="J91" s="23"/>
      <c r="K91" s="23"/>
      <c r="N91" s="23"/>
      <c r="O91" s="23"/>
      <c r="P91" s="23"/>
      <c r="Q91" s="23"/>
      <c r="R91" s="23"/>
      <c r="S91" s="23"/>
      <c r="T91" s="23"/>
      <c r="U91" s="23"/>
      <c r="V91" s="189"/>
      <c r="W91" s="189"/>
      <c r="X91" s="183"/>
      <c r="Y91" s="183"/>
    </row>
    <row r="92" spans="1:25" ht="15" x14ac:dyDescent="0.2">
      <c r="A92" s="32" t="s">
        <v>280</v>
      </c>
      <c r="B92" s="32" t="s">
        <v>21</v>
      </c>
      <c r="C92" s="32" t="s">
        <v>22</v>
      </c>
      <c r="D92" s="32" t="s">
        <v>23</v>
      </c>
      <c r="E92" s="32" t="s">
        <v>24</v>
      </c>
      <c r="F92" s="32" t="s">
        <v>25</v>
      </c>
      <c r="G92" s="32" t="s">
        <v>26</v>
      </c>
      <c r="H92" s="32" t="s">
        <v>27</v>
      </c>
      <c r="I92" s="32" t="s">
        <v>28</v>
      </c>
      <c r="J92" s="32" t="s">
        <v>29</v>
      </c>
      <c r="K92" s="32" t="s">
        <v>495</v>
      </c>
      <c r="L92" s="32" t="s">
        <v>252</v>
      </c>
      <c r="M92" s="32" t="s">
        <v>0</v>
      </c>
      <c r="N92" s="23"/>
      <c r="O92" s="23"/>
      <c r="P92" s="23"/>
      <c r="Q92" s="23"/>
      <c r="R92" s="23"/>
      <c r="S92" s="23"/>
      <c r="T92" s="23"/>
      <c r="U92" s="23"/>
      <c r="V92" s="189"/>
      <c r="W92" s="189"/>
      <c r="X92" s="183"/>
      <c r="Y92" s="183"/>
    </row>
    <row r="93" spans="1:25" ht="15" x14ac:dyDescent="0.2">
      <c r="A93" s="32">
        <f t="shared" ref="A93:A101" si="142">+A48</f>
        <v>2021</v>
      </c>
      <c r="B93" s="34">
        <f t="shared" ref="B93:K99" ca="1" si="143">IFERROR(INDIRECT(AI49),0)</f>
        <v>0</v>
      </c>
      <c r="C93" s="34">
        <f t="shared" ca="1" si="143"/>
        <v>0</v>
      </c>
      <c r="D93" s="34">
        <f t="shared" ca="1" si="143"/>
        <v>0</v>
      </c>
      <c r="E93" s="34">
        <f t="shared" ca="1" si="143"/>
        <v>0</v>
      </c>
      <c r="F93" s="34">
        <f t="shared" ca="1" si="143"/>
        <v>0</v>
      </c>
      <c r="G93" s="34">
        <f t="shared" ca="1" si="143"/>
        <v>0</v>
      </c>
      <c r="H93" s="34">
        <f t="shared" ca="1" si="143"/>
        <v>0</v>
      </c>
      <c r="I93" s="34">
        <f t="shared" ca="1" si="143"/>
        <v>0</v>
      </c>
      <c r="J93" s="34">
        <f t="shared" ca="1" si="143"/>
        <v>0</v>
      </c>
      <c r="K93" s="34">
        <f t="shared" ca="1" si="143"/>
        <v>0</v>
      </c>
      <c r="L93" s="35">
        <f t="shared" ref="L93:L102" ca="1" si="144">SUM(B48:K48)+SUM(B93:K93)</f>
        <v>0</v>
      </c>
      <c r="M93" s="36">
        <f t="shared" ref="M93:M102" ca="1" si="145">IF($L93=0,0,L93/$L$57)</f>
        <v>0</v>
      </c>
      <c r="N93" s="23"/>
      <c r="O93" s="23"/>
      <c r="P93" s="23"/>
      <c r="Q93" s="23"/>
      <c r="R93" s="23"/>
      <c r="S93" s="23"/>
      <c r="T93" s="23"/>
      <c r="U93" s="23"/>
      <c r="V93" s="189"/>
      <c r="W93" s="189"/>
      <c r="X93" s="183"/>
      <c r="Y93" s="183"/>
    </row>
    <row r="94" spans="1:25" ht="15" x14ac:dyDescent="0.2">
      <c r="A94" s="32">
        <f t="shared" si="142"/>
        <v>2022</v>
      </c>
      <c r="B94" s="34">
        <f t="shared" ca="1" si="143"/>
        <v>0</v>
      </c>
      <c r="C94" s="34">
        <f t="shared" ca="1" si="143"/>
        <v>0</v>
      </c>
      <c r="D94" s="34">
        <f t="shared" ca="1" si="143"/>
        <v>0</v>
      </c>
      <c r="E94" s="34">
        <f t="shared" ca="1" si="143"/>
        <v>0</v>
      </c>
      <c r="F94" s="34">
        <f t="shared" ca="1" si="143"/>
        <v>0</v>
      </c>
      <c r="G94" s="34">
        <f t="shared" ca="1" si="143"/>
        <v>0</v>
      </c>
      <c r="H94" s="34">
        <f t="shared" ca="1" si="143"/>
        <v>0</v>
      </c>
      <c r="I94" s="34">
        <f t="shared" ca="1" si="143"/>
        <v>0</v>
      </c>
      <c r="J94" s="34">
        <f t="shared" ca="1" si="143"/>
        <v>0</v>
      </c>
      <c r="K94" s="34">
        <f t="shared" ca="1" si="143"/>
        <v>0</v>
      </c>
      <c r="L94" s="35">
        <f t="shared" ca="1" si="144"/>
        <v>0</v>
      </c>
      <c r="M94" s="36">
        <f t="shared" ca="1" si="145"/>
        <v>0</v>
      </c>
      <c r="N94" s="23"/>
      <c r="O94" s="23"/>
      <c r="P94" s="23"/>
      <c r="Q94" s="23"/>
      <c r="R94" s="23"/>
      <c r="S94" s="23"/>
      <c r="T94" s="23"/>
      <c r="U94" s="23"/>
      <c r="V94" s="189"/>
      <c r="W94" s="189"/>
      <c r="X94" s="183"/>
      <c r="Y94" s="183"/>
    </row>
    <row r="95" spans="1:25" ht="15" x14ac:dyDescent="0.2">
      <c r="A95" s="32">
        <f t="shared" si="142"/>
        <v>2023</v>
      </c>
      <c r="B95" s="34">
        <f t="shared" ca="1" si="143"/>
        <v>0</v>
      </c>
      <c r="C95" s="34">
        <f t="shared" ca="1" si="143"/>
        <v>0</v>
      </c>
      <c r="D95" s="34">
        <f t="shared" ca="1" si="143"/>
        <v>0</v>
      </c>
      <c r="E95" s="34">
        <f t="shared" ca="1" si="143"/>
        <v>0</v>
      </c>
      <c r="F95" s="34">
        <f t="shared" ca="1" si="143"/>
        <v>0</v>
      </c>
      <c r="G95" s="34">
        <f t="shared" ca="1" si="143"/>
        <v>0</v>
      </c>
      <c r="H95" s="34">
        <f t="shared" ca="1" si="143"/>
        <v>0</v>
      </c>
      <c r="I95" s="34">
        <f t="shared" ca="1" si="143"/>
        <v>0</v>
      </c>
      <c r="J95" s="34">
        <f t="shared" ca="1" si="143"/>
        <v>0</v>
      </c>
      <c r="K95" s="34">
        <f t="shared" ca="1" si="143"/>
        <v>0</v>
      </c>
      <c r="L95" s="35">
        <f t="shared" ca="1" si="144"/>
        <v>0</v>
      </c>
      <c r="M95" s="36">
        <f t="shared" ca="1" si="145"/>
        <v>0</v>
      </c>
      <c r="N95" s="23"/>
      <c r="O95" s="23"/>
      <c r="P95" s="23"/>
      <c r="Q95" s="23"/>
      <c r="R95" s="23"/>
      <c r="S95" s="23"/>
      <c r="T95" s="23"/>
      <c r="U95" s="23"/>
      <c r="V95" s="189"/>
      <c r="W95" s="189"/>
      <c r="X95" s="183"/>
      <c r="Y95" s="183"/>
    </row>
    <row r="96" spans="1:25" ht="15" x14ac:dyDescent="0.2">
      <c r="A96" s="32">
        <f t="shared" si="142"/>
        <v>2024</v>
      </c>
      <c r="B96" s="34">
        <f t="shared" ca="1" si="143"/>
        <v>0</v>
      </c>
      <c r="C96" s="34">
        <f t="shared" ca="1" si="143"/>
        <v>0</v>
      </c>
      <c r="D96" s="34">
        <f t="shared" ca="1" si="143"/>
        <v>0</v>
      </c>
      <c r="E96" s="34">
        <f t="shared" ca="1" si="143"/>
        <v>0</v>
      </c>
      <c r="F96" s="34">
        <f t="shared" ca="1" si="143"/>
        <v>0</v>
      </c>
      <c r="G96" s="34">
        <f t="shared" ca="1" si="143"/>
        <v>0</v>
      </c>
      <c r="H96" s="34">
        <f t="shared" ca="1" si="143"/>
        <v>0</v>
      </c>
      <c r="I96" s="34">
        <f t="shared" ca="1" si="143"/>
        <v>0</v>
      </c>
      <c r="J96" s="34">
        <f t="shared" ca="1" si="143"/>
        <v>0</v>
      </c>
      <c r="K96" s="34">
        <f t="shared" ca="1" si="143"/>
        <v>0</v>
      </c>
      <c r="L96" s="35">
        <f t="shared" ca="1" si="144"/>
        <v>0</v>
      </c>
      <c r="M96" s="36">
        <f t="shared" ca="1" si="145"/>
        <v>0</v>
      </c>
      <c r="N96" s="23"/>
      <c r="O96" s="23"/>
      <c r="P96" s="23"/>
      <c r="Q96" s="23"/>
      <c r="R96" s="23"/>
      <c r="S96" s="23"/>
      <c r="T96" s="23"/>
      <c r="U96" s="23"/>
      <c r="V96" s="189"/>
      <c r="W96" s="189"/>
      <c r="X96" s="183"/>
      <c r="Y96" s="183"/>
    </row>
    <row r="97" spans="1:25" ht="15" x14ac:dyDescent="0.2">
      <c r="A97" s="32">
        <f t="shared" si="142"/>
        <v>2025</v>
      </c>
      <c r="B97" s="34">
        <f t="shared" ca="1" si="143"/>
        <v>0</v>
      </c>
      <c r="C97" s="34">
        <f t="shared" ca="1" si="143"/>
        <v>0</v>
      </c>
      <c r="D97" s="34">
        <f t="shared" ca="1" si="143"/>
        <v>0</v>
      </c>
      <c r="E97" s="34">
        <f t="shared" ca="1" si="143"/>
        <v>0</v>
      </c>
      <c r="F97" s="34">
        <f t="shared" ca="1" si="143"/>
        <v>0</v>
      </c>
      <c r="G97" s="34">
        <f t="shared" ca="1" si="143"/>
        <v>0</v>
      </c>
      <c r="H97" s="34">
        <f t="shared" ca="1" si="143"/>
        <v>0</v>
      </c>
      <c r="I97" s="34">
        <f t="shared" ca="1" si="143"/>
        <v>0</v>
      </c>
      <c r="J97" s="34">
        <f t="shared" ca="1" si="143"/>
        <v>0</v>
      </c>
      <c r="K97" s="34">
        <f t="shared" ca="1" si="143"/>
        <v>0</v>
      </c>
      <c r="L97" s="35">
        <f t="shared" ca="1" si="144"/>
        <v>0</v>
      </c>
      <c r="M97" s="36">
        <f t="shared" ca="1" si="145"/>
        <v>0</v>
      </c>
      <c r="N97" s="23"/>
      <c r="O97" s="23"/>
      <c r="P97" s="23"/>
      <c r="Q97" s="23"/>
      <c r="R97" s="23"/>
      <c r="S97" s="23"/>
      <c r="T97" s="23"/>
      <c r="U97" s="23"/>
      <c r="V97" s="189"/>
      <c r="W97" s="189"/>
      <c r="X97" s="183"/>
      <c r="Y97" s="183"/>
    </row>
    <row r="98" spans="1:25" ht="15" x14ac:dyDescent="0.2">
      <c r="A98" s="32">
        <f t="shared" si="142"/>
        <v>2026</v>
      </c>
      <c r="B98" s="34">
        <f t="shared" ca="1" si="143"/>
        <v>0</v>
      </c>
      <c r="C98" s="34">
        <f t="shared" ca="1" si="143"/>
        <v>0</v>
      </c>
      <c r="D98" s="34">
        <f t="shared" ca="1" si="143"/>
        <v>0</v>
      </c>
      <c r="E98" s="34">
        <f t="shared" ca="1" si="143"/>
        <v>0</v>
      </c>
      <c r="F98" s="34">
        <f t="shared" ca="1" si="143"/>
        <v>0</v>
      </c>
      <c r="G98" s="34">
        <f t="shared" ca="1" si="143"/>
        <v>0</v>
      </c>
      <c r="H98" s="34">
        <f t="shared" ca="1" si="143"/>
        <v>0</v>
      </c>
      <c r="I98" s="34">
        <f t="shared" ca="1" si="143"/>
        <v>0</v>
      </c>
      <c r="J98" s="34">
        <f t="shared" ca="1" si="143"/>
        <v>0</v>
      </c>
      <c r="K98" s="34">
        <f t="shared" ca="1" si="143"/>
        <v>0</v>
      </c>
      <c r="L98" s="35">
        <f t="shared" ca="1" si="144"/>
        <v>0</v>
      </c>
      <c r="M98" s="36">
        <f t="shared" ca="1" si="145"/>
        <v>0</v>
      </c>
      <c r="N98" s="23"/>
      <c r="O98" s="23"/>
      <c r="P98" s="23"/>
      <c r="Q98" s="23"/>
      <c r="R98" s="23"/>
      <c r="S98" s="23"/>
      <c r="T98" s="23"/>
      <c r="U98" s="23"/>
      <c r="V98" s="189"/>
      <c r="W98" s="189"/>
      <c r="X98" s="183"/>
      <c r="Y98" s="183"/>
    </row>
    <row r="99" spans="1:25" ht="15" x14ac:dyDescent="0.2">
      <c r="A99" s="32">
        <f t="shared" si="142"/>
        <v>2027</v>
      </c>
      <c r="B99" s="34">
        <f t="shared" ca="1" si="143"/>
        <v>0</v>
      </c>
      <c r="C99" s="34">
        <f t="shared" ca="1" si="143"/>
        <v>0</v>
      </c>
      <c r="D99" s="34">
        <f t="shared" ca="1" si="143"/>
        <v>0</v>
      </c>
      <c r="E99" s="34">
        <f t="shared" ca="1" si="143"/>
        <v>0</v>
      </c>
      <c r="F99" s="34">
        <f t="shared" ca="1" si="143"/>
        <v>0</v>
      </c>
      <c r="G99" s="34">
        <f t="shared" ca="1" si="143"/>
        <v>0</v>
      </c>
      <c r="H99" s="34">
        <f t="shared" ca="1" si="143"/>
        <v>0</v>
      </c>
      <c r="I99" s="34">
        <f t="shared" ca="1" si="143"/>
        <v>0</v>
      </c>
      <c r="J99" s="34">
        <f t="shared" ca="1" si="143"/>
        <v>0</v>
      </c>
      <c r="K99" s="34">
        <f t="shared" ca="1" si="143"/>
        <v>0</v>
      </c>
      <c r="L99" s="35">
        <f t="shared" ca="1" si="144"/>
        <v>0</v>
      </c>
      <c r="M99" s="36">
        <f t="shared" ref="M99:M100" ca="1" si="146">IF($L99=0,0,L99/$L$57)</f>
        <v>0</v>
      </c>
      <c r="N99" s="23"/>
      <c r="O99" s="23"/>
      <c r="P99" s="23"/>
      <c r="Q99" s="23"/>
      <c r="R99" s="23"/>
      <c r="S99" s="23"/>
      <c r="T99" s="23"/>
      <c r="U99" s="23"/>
      <c r="V99" s="189"/>
      <c r="W99" s="189"/>
      <c r="X99" s="183"/>
      <c r="Y99" s="183"/>
    </row>
    <row r="100" spans="1:25" ht="15" x14ac:dyDescent="0.2">
      <c r="A100" s="32">
        <f t="shared" si="142"/>
        <v>2028</v>
      </c>
      <c r="B100" s="34">
        <f t="shared" ref="B100:K100" ca="1" si="147">IFERROR(INDIRECT(AI56),0)</f>
        <v>0</v>
      </c>
      <c r="C100" s="34">
        <f t="shared" ca="1" si="147"/>
        <v>0</v>
      </c>
      <c r="D100" s="34">
        <f t="shared" ca="1" si="147"/>
        <v>0</v>
      </c>
      <c r="E100" s="34">
        <f t="shared" ca="1" si="147"/>
        <v>0</v>
      </c>
      <c r="F100" s="34">
        <f t="shared" ca="1" si="147"/>
        <v>0</v>
      </c>
      <c r="G100" s="34">
        <f t="shared" ca="1" si="147"/>
        <v>0</v>
      </c>
      <c r="H100" s="34">
        <f t="shared" ca="1" si="147"/>
        <v>0</v>
      </c>
      <c r="I100" s="34">
        <f t="shared" ca="1" si="147"/>
        <v>0</v>
      </c>
      <c r="J100" s="34">
        <f t="shared" ca="1" si="147"/>
        <v>0</v>
      </c>
      <c r="K100" s="34">
        <f t="shared" ca="1" si="147"/>
        <v>0</v>
      </c>
      <c r="L100" s="35">
        <f t="shared" ca="1" si="144"/>
        <v>0</v>
      </c>
      <c r="M100" s="36">
        <f t="shared" ca="1" si="146"/>
        <v>0</v>
      </c>
      <c r="N100" s="23"/>
      <c r="O100" s="23"/>
      <c r="P100" s="23"/>
      <c r="Q100" s="23"/>
      <c r="R100" s="23"/>
      <c r="S100" s="23"/>
      <c r="T100" s="23"/>
      <c r="U100" s="23"/>
      <c r="V100" s="189"/>
      <c r="W100" s="189"/>
      <c r="X100" s="183"/>
      <c r="Y100" s="183"/>
    </row>
    <row r="101" spans="1:25" ht="15" x14ac:dyDescent="0.2">
      <c r="A101" s="32">
        <f t="shared" si="142"/>
        <v>2029</v>
      </c>
      <c r="B101" s="34">
        <f t="shared" ref="B101:K102" ca="1" si="148">IFERROR(INDIRECT(AI57),0)</f>
        <v>0</v>
      </c>
      <c r="C101" s="34">
        <f t="shared" ca="1" si="148"/>
        <v>0</v>
      </c>
      <c r="D101" s="34">
        <f t="shared" ca="1" si="148"/>
        <v>0</v>
      </c>
      <c r="E101" s="34">
        <f t="shared" ca="1" si="148"/>
        <v>0</v>
      </c>
      <c r="F101" s="34">
        <f t="shared" ca="1" si="148"/>
        <v>0</v>
      </c>
      <c r="G101" s="34">
        <f t="shared" ca="1" si="148"/>
        <v>0</v>
      </c>
      <c r="H101" s="34">
        <f t="shared" ca="1" si="148"/>
        <v>0</v>
      </c>
      <c r="I101" s="34">
        <f t="shared" ca="1" si="148"/>
        <v>0</v>
      </c>
      <c r="J101" s="34">
        <f t="shared" ca="1" si="148"/>
        <v>0</v>
      </c>
      <c r="K101" s="34">
        <f t="shared" ca="1" si="148"/>
        <v>0</v>
      </c>
      <c r="L101" s="35">
        <f t="shared" ca="1" si="144"/>
        <v>0</v>
      </c>
      <c r="M101" s="36">
        <f t="shared" ca="1" si="145"/>
        <v>0</v>
      </c>
      <c r="N101" s="23"/>
      <c r="O101" s="23"/>
      <c r="P101" s="23"/>
      <c r="Q101" s="23"/>
      <c r="R101" s="23"/>
      <c r="S101" s="23"/>
      <c r="T101" s="23"/>
      <c r="U101" s="23"/>
      <c r="V101" s="189"/>
      <c r="W101" s="189"/>
      <c r="X101" s="183"/>
      <c r="Y101" s="183"/>
    </row>
    <row r="102" spans="1:25" ht="15" x14ac:dyDescent="0.2">
      <c r="A102" s="37" t="s">
        <v>1</v>
      </c>
      <c r="B102" s="35">
        <f ca="1">IFERROR(INDIRECT(AI58),0)</f>
        <v>0</v>
      </c>
      <c r="C102" s="35">
        <f t="shared" ca="1" si="148"/>
        <v>0</v>
      </c>
      <c r="D102" s="35">
        <f t="shared" ca="1" si="148"/>
        <v>0</v>
      </c>
      <c r="E102" s="35">
        <f t="shared" ca="1" si="148"/>
        <v>0</v>
      </c>
      <c r="F102" s="35">
        <f t="shared" ca="1" si="148"/>
        <v>0</v>
      </c>
      <c r="G102" s="35">
        <f t="shared" ca="1" si="148"/>
        <v>0</v>
      </c>
      <c r="H102" s="35">
        <f t="shared" ca="1" si="148"/>
        <v>0</v>
      </c>
      <c r="I102" s="35">
        <f t="shared" ca="1" si="148"/>
        <v>0</v>
      </c>
      <c r="J102" s="35">
        <f t="shared" ca="1" si="148"/>
        <v>0</v>
      </c>
      <c r="K102" s="35">
        <f t="shared" ca="1" si="148"/>
        <v>0</v>
      </c>
      <c r="L102" s="40">
        <f t="shared" ca="1" si="144"/>
        <v>0</v>
      </c>
      <c r="M102" s="36">
        <f t="shared" ca="1" si="145"/>
        <v>0</v>
      </c>
      <c r="N102" s="23"/>
      <c r="O102" s="23"/>
      <c r="P102" s="23"/>
      <c r="Q102" s="23"/>
      <c r="R102" s="23"/>
      <c r="S102" s="23"/>
      <c r="T102" s="23"/>
      <c r="U102" s="23"/>
      <c r="V102" s="189"/>
      <c r="W102" s="189"/>
      <c r="X102" s="183"/>
      <c r="Y102" s="183"/>
    </row>
    <row r="103" spans="1:25" ht="15" x14ac:dyDescent="0.2">
      <c r="A103" s="37" t="s">
        <v>32</v>
      </c>
      <c r="B103" s="38">
        <f t="shared" ref="B103:K103" ca="1" si="149">IF(B102=0,0,B102/$L$33)</f>
        <v>0</v>
      </c>
      <c r="C103" s="38">
        <f t="shared" ca="1" si="149"/>
        <v>0</v>
      </c>
      <c r="D103" s="38">
        <f t="shared" ca="1" si="149"/>
        <v>0</v>
      </c>
      <c r="E103" s="38">
        <f t="shared" ca="1" si="149"/>
        <v>0</v>
      </c>
      <c r="F103" s="38">
        <f t="shared" ca="1" si="149"/>
        <v>0</v>
      </c>
      <c r="G103" s="38">
        <f t="shared" ca="1" si="149"/>
        <v>0</v>
      </c>
      <c r="H103" s="38">
        <f t="shared" ca="1" si="149"/>
        <v>0</v>
      </c>
      <c r="I103" s="38">
        <f t="shared" ca="1" si="149"/>
        <v>0</v>
      </c>
      <c r="J103" s="38">
        <f t="shared" ca="1" si="149"/>
        <v>0</v>
      </c>
      <c r="K103" s="38">
        <f t="shared" ca="1" si="149"/>
        <v>0</v>
      </c>
      <c r="L103" s="38">
        <f t="shared" ref="L103" ca="1" si="150">IF(L$57=0,0,L$57/$L$57)</f>
        <v>0</v>
      </c>
      <c r="M103" s="36"/>
      <c r="N103" s="23"/>
      <c r="O103" s="23"/>
      <c r="P103" s="23"/>
      <c r="Q103" s="23"/>
      <c r="R103" s="23"/>
      <c r="S103" s="23"/>
      <c r="T103" s="23"/>
      <c r="U103" s="23"/>
      <c r="V103" s="189"/>
      <c r="W103" s="189"/>
      <c r="X103" s="183"/>
      <c r="Y103" s="183"/>
    </row>
    <row r="104" spans="1:25" x14ac:dyDescent="0.2">
      <c r="J104" s="24"/>
    </row>
    <row r="105" spans="1:25" x14ac:dyDescent="0.2">
      <c r="J105" s="24"/>
    </row>
    <row r="106" spans="1:25" x14ac:dyDescent="0.2">
      <c r="J106" s="24"/>
    </row>
    <row r="107" spans="1:25" x14ac:dyDescent="0.2">
      <c r="J107" s="24"/>
    </row>
    <row r="108" spans="1:25" x14ac:dyDescent="0.2">
      <c r="J108" s="24"/>
    </row>
    <row r="109" spans="1:25" x14ac:dyDescent="0.2">
      <c r="J109" s="24"/>
    </row>
    <row r="110" spans="1:25" x14ac:dyDescent="0.2">
      <c r="J110" s="24"/>
    </row>
    <row r="111" spans="1:25" x14ac:dyDescent="0.2">
      <c r="J111" s="24"/>
    </row>
    <row r="112" spans="1:25" x14ac:dyDescent="0.2">
      <c r="J112" s="24"/>
    </row>
    <row r="113" spans="10:10" x14ac:dyDescent="0.2">
      <c r="J113" s="24"/>
    </row>
    <row r="114" spans="10:10" x14ac:dyDescent="0.2">
      <c r="J114" s="24"/>
    </row>
    <row r="115" spans="10:10" x14ac:dyDescent="0.2">
      <c r="J115" s="24"/>
    </row>
    <row r="116" spans="10:10" x14ac:dyDescent="0.2">
      <c r="J116" s="24"/>
    </row>
    <row r="117" spans="10:10" x14ac:dyDescent="0.2">
      <c r="J117" s="24"/>
    </row>
    <row r="118" spans="10:10" x14ac:dyDescent="0.2">
      <c r="J118" s="24"/>
    </row>
    <row r="119" spans="10:10" x14ac:dyDescent="0.2">
      <c r="J119" s="24"/>
    </row>
    <row r="120" spans="10:10" x14ac:dyDescent="0.2">
      <c r="J120" s="24"/>
    </row>
    <row r="121" spans="10:10" x14ac:dyDescent="0.2">
      <c r="J121" s="24"/>
    </row>
    <row r="122" spans="10:10" x14ac:dyDescent="0.2">
      <c r="J122" s="24"/>
    </row>
    <row r="123" spans="10:10" x14ac:dyDescent="0.2">
      <c r="J123" s="24"/>
    </row>
    <row r="124" spans="10:10" x14ac:dyDescent="0.2">
      <c r="J124" s="24"/>
    </row>
    <row r="125" spans="10:10" x14ac:dyDescent="0.2">
      <c r="J125" s="24"/>
    </row>
    <row r="126" spans="10:10" x14ac:dyDescent="0.2">
      <c r="J126" s="24"/>
    </row>
    <row r="127" spans="10:10" x14ac:dyDescent="0.2">
      <c r="J127" s="24"/>
    </row>
    <row r="128" spans="10:10" x14ac:dyDescent="0.2">
      <c r="J128" s="24"/>
    </row>
    <row r="129" spans="10:10" x14ac:dyDescent="0.2">
      <c r="J129" s="24"/>
    </row>
    <row r="130" spans="10:10" x14ac:dyDescent="0.2">
      <c r="J130" s="24"/>
    </row>
    <row r="131" spans="10:10" x14ac:dyDescent="0.2">
      <c r="J131" s="24"/>
    </row>
    <row r="132" spans="10:10" x14ac:dyDescent="0.2">
      <c r="J132" s="24"/>
    </row>
    <row r="133" spans="10:10" x14ac:dyDescent="0.2">
      <c r="J133" s="24"/>
    </row>
    <row r="134" spans="10:10" x14ac:dyDescent="0.2">
      <c r="J134" s="24"/>
    </row>
    <row r="135" spans="10:10" x14ac:dyDescent="0.2">
      <c r="J135" s="25"/>
    </row>
    <row r="136" spans="10:10" x14ac:dyDescent="0.2">
      <c r="J136" s="25"/>
    </row>
    <row r="137" spans="10:10" x14ac:dyDescent="0.2">
      <c r="J137" s="25"/>
    </row>
    <row r="138" spans="10:10" x14ac:dyDescent="0.2">
      <c r="J138" s="25"/>
    </row>
    <row r="139" spans="10:10" x14ac:dyDescent="0.2">
      <c r="J139" s="25"/>
    </row>
    <row r="140" spans="10:10" x14ac:dyDescent="0.2">
      <c r="J140" s="25"/>
    </row>
    <row r="141" spans="10:10" x14ac:dyDescent="0.2">
      <c r="J141" s="25"/>
    </row>
    <row r="142" spans="10:10" x14ac:dyDescent="0.2">
      <c r="J142" s="25"/>
    </row>
    <row r="143" spans="10:10" x14ac:dyDescent="0.2">
      <c r="J143" s="25"/>
    </row>
    <row r="144" spans="10:10" x14ac:dyDescent="0.2">
      <c r="J144" s="25"/>
    </row>
    <row r="145" spans="10:10" x14ac:dyDescent="0.2">
      <c r="J145" s="25"/>
    </row>
    <row r="146" spans="10:10" x14ac:dyDescent="0.2">
      <c r="J146" s="25"/>
    </row>
    <row r="147" spans="10:10" x14ac:dyDescent="0.2">
      <c r="J147" s="25"/>
    </row>
    <row r="148" spans="10:10" x14ac:dyDescent="0.2">
      <c r="J148" s="25"/>
    </row>
    <row r="149" spans="10:10" x14ac:dyDescent="0.2">
      <c r="J149" s="25"/>
    </row>
    <row r="150" spans="10:10" x14ac:dyDescent="0.2">
      <c r="J150" s="25"/>
    </row>
    <row r="151" spans="10:10" x14ac:dyDescent="0.2">
      <c r="J151" s="25"/>
    </row>
    <row r="152" spans="10:10" x14ac:dyDescent="0.2">
      <c r="J152" s="25"/>
    </row>
    <row r="153" spans="10:10" x14ac:dyDescent="0.2">
      <c r="J153" s="25"/>
    </row>
    <row r="154" spans="10:10" x14ac:dyDescent="0.2">
      <c r="J154" s="25"/>
    </row>
    <row r="155" spans="10:10" x14ac:dyDescent="0.2">
      <c r="J155" s="25"/>
    </row>
    <row r="156" spans="10:10" x14ac:dyDescent="0.2">
      <c r="J156" s="25"/>
    </row>
    <row r="157" spans="10:10" x14ac:dyDescent="0.2">
      <c r="J157" s="25"/>
    </row>
    <row r="158" spans="10:10" x14ac:dyDescent="0.2">
      <c r="J158" s="25"/>
    </row>
    <row r="159" spans="10:10" x14ac:dyDescent="0.2">
      <c r="J159" s="25"/>
    </row>
    <row r="160" spans="10:10" x14ac:dyDescent="0.2">
      <c r="J160" s="25"/>
    </row>
    <row r="161" spans="10:10" x14ac:dyDescent="0.2">
      <c r="J161" s="25"/>
    </row>
    <row r="162" spans="10:10" x14ac:dyDescent="0.2">
      <c r="J162" s="25"/>
    </row>
    <row r="163" spans="10:10" x14ac:dyDescent="0.2">
      <c r="J163" s="25"/>
    </row>
    <row r="164" spans="10:10" x14ac:dyDescent="0.2">
      <c r="J164" s="25"/>
    </row>
    <row r="165" spans="10:10" x14ac:dyDescent="0.2">
      <c r="J165" s="25"/>
    </row>
    <row r="166" spans="10:10" x14ac:dyDescent="0.2">
      <c r="J166" s="25"/>
    </row>
    <row r="167" spans="10:10" x14ac:dyDescent="0.2">
      <c r="J167" s="25"/>
    </row>
    <row r="168" spans="10:10" x14ac:dyDescent="0.2">
      <c r="J168" s="25"/>
    </row>
    <row r="169" spans="10:10" x14ac:dyDescent="0.2">
      <c r="J169" s="25"/>
    </row>
    <row r="170" spans="10:10" x14ac:dyDescent="0.2">
      <c r="J170" s="25"/>
    </row>
    <row r="171" spans="10:10" x14ac:dyDescent="0.2">
      <c r="J171" s="25"/>
    </row>
    <row r="172" spans="10:10" x14ac:dyDescent="0.2">
      <c r="J172" s="25"/>
    </row>
    <row r="173" spans="10:10" x14ac:dyDescent="0.2">
      <c r="J173" s="25"/>
    </row>
    <row r="174" spans="10:10" x14ac:dyDescent="0.2">
      <c r="J174" s="25"/>
    </row>
    <row r="175" spans="10:10" x14ac:dyDescent="0.2">
      <c r="J175" s="25"/>
    </row>
    <row r="176" spans="10:10" x14ac:dyDescent="0.2">
      <c r="J176" s="25"/>
    </row>
    <row r="177" spans="10:10" x14ac:dyDescent="0.2">
      <c r="J177" s="25"/>
    </row>
  </sheetData>
  <sheetProtection algorithmName="SHA-512" hashValue="cbH7wkWf+c5qUZAivILHhdrE7bRS20k8NveF4U8mZmcsMZ90vu1fhUYK2oGVp2wtUee5rrq5OtocXQp0bz+ROA==" saltValue="eLfKbqh/Q6lcHrnd2LEc0g==" spinCount="100000" sheet="1" selectLockedCells="1"/>
  <mergeCells count="4">
    <mergeCell ref="C91:I91"/>
    <mergeCell ref="H1:M1"/>
    <mergeCell ref="H63:M63"/>
    <mergeCell ref="C46:I46"/>
  </mergeCells>
  <phoneticPr fontId="3" type="noConversion"/>
  <conditionalFormatting sqref="J5:L5">
    <cfRule type="expression" dxfId="270" priority="48">
      <formula>$J$5&lt;&gt;""</formula>
    </cfRule>
  </conditionalFormatting>
  <conditionalFormatting sqref="K21">
    <cfRule type="expression" dxfId="269" priority="47">
      <formula>AND($K$21&gt;0,$K$21&lt;&gt;$H$11)</formula>
    </cfRule>
  </conditionalFormatting>
  <conditionalFormatting sqref="K20">
    <cfRule type="expression" dxfId="268" priority="46">
      <formula>AND($K$20&gt;0,$K$20&lt;&gt;$H$10)</formula>
    </cfRule>
  </conditionalFormatting>
  <conditionalFormatting sqref="K19">
    <cfRule type="expression" dxfId="267" priority="45">
      <formula>AND($K$19&gt;0,$K$19&lt;&gt;$H$9)</formula>
    </cfRule>
  </conditionalFormatting>
  <conditionalFormatting sqref="K16">
    <cfRule type="expression" dxfId="266" priority="44">
      <formula>AND($K$16&gt;0,$K$16&lt;&gt;$H$6)</formula>
    </cfRule>
  </conditionalFormatting>
  <conditionalFormatting sqref="C46:I46">
    <cfRule type="expression" dxfId="265" priority="43">
      <formula>$L$57&lt;&gt;$L$33</formula>
    </cfRule>
  </conditionalFormatting>
  <conditionalFormatting sqref="B33">
    <cfRule type="expression" dxfId="264" priority="41">
      <formula>$B$33&lt;&gt;$B$57</formula>
    </cfRule>
  </conditionalFormatting>
  <conditionalFormatting sqref="B57">
    <cfRule type="expression" dxfId="263" priority="40">
      <formula>$B$33&lt;&gt;$B$57</formula>
    </cfRule>
  </conditionalFormatting>
  <conditionalFormatting sqref="C33">
    <cfRule type="expression" dxfId="262" priority="39">
      <formula>$C$33&lt;&gt;$C$57</formula>
    </cfRule>
  </conditionalFormatting>
  <conditionalFormatting sqref="C57">
    <cfRule type="expression" dxfId="261" priority="38">
      <formula>$C$33&lt;&gt;$C$57</formula>
    </cfRule>
  </conditionalFormatting>
  <conditionalFormatting sqref="D33">
    <cfRule type="expression" dxfId="260" priority="37">
      <formula>$D$33&lt;&gt;$D$57</formula>
    </cfRule>
  </conditionalFormatting>
  <conditionalFormatting sqref="D57">
    <cfRule type="expression" dxfId="259" priority="36">
      <formula>$D$33&lt;&gt;$D$57</formula>
    </cfRule>
  </conditionalFormatting>
  <conditionalFormatting sqref="E33">
    <cfRule type="expression" dxfId="258" priority="35">
      <formula>$E$33&lt;&gt;$E$57</formula>
    </cfRule>
  </conditionalFormatting>
  <conditionalFormatting sqref="E57">
    <cfRule type="expression" dxfId="257" priority="34">
      <formula>$E$33&lt;&gt;$E$57</formula>
    </cfRule>
  </conditionalFormatting>
  <conditionalFormatting sqref="F33">
    <cfRule type="expression" dxfId="256" priority="33">
      <formula>$F$33&lt;&gt;$F$57</formula>
    </cfRule>
  </conditionalFormatting>
  <conditionalFormatting sqref="F57">
    <cfRule type="expression" dxfId="255" priority="32">
      <formula>$F$33&lt;&gt;$F$57</formula>
    </cfRule>
  </conditionalFormatting>
  <conditionalFormatting sqref="G33">
    <cfRule type="expression" dxfId="254" priority="31">
      <formula>$G$33&lt;&gt;$G$57</formula>
    </cfRule>
  </conditionalFormatting>
  <conditionalFormatting sqref="G57">
    <cfRule type="expression" dxfId="253" priority="30">
      <formula>$G$33&lt;&gt;$G$57</formula>
    </cfRule>
  </conditionalFormatting>
  <conditionalFormatting sqref="H33">
    <cfRule type="expression" dxfId="252" priority="29">
      <formula>$H$33&lt;&gt;$H$57</formula>
    </cfRule>
  </conditionalFormatting>
  <conditionalFormatting sqref="H57">
    <cfRule type="expression" dxfId="251" priority="28">
      <formula>$H$33&lt;&gt;$H$57</formula>
    </cfRule>
  </conditionalFormatting>
  <conditionalFormatting sqref="I33">
    <cfRule type="expression" dxfId="250" priority="27">
      <formula>$I$33&lt;&gt;$I$57</formula>
    </cfRule>
  </conditionalFormatting>
  <conditionalFormatting sqref="I57">
    <cfRule type="expression" dxfId="249" priority="26">
      <formula>$I$33&lt;&gt;$I$57</formula>
    </cfRule>
  </conditionalFormatting>
  <conditionalFormatting sqref="J33">
    <cfRule type="expression" dxfId="248" priority="25">
      <formula>$J$33&lt;&gt;$J$57</formula>
    </cfRule>
  </conditionalFormatting>
  <conditionalFormatting sqref="J57">
    <cfRule type="expression" dxfId="247" priority="24">
      <formula>$J$33&lt;&gt;$J$57</formula>
    </cfRule>
  </conditionalFormatting>
  <conditionalFormatting sqref="K33">
    <cfRule type="expression" dxfId="246" priority="23">
      <formula>$K33&lt;&gt;$K$57</formula>
    </cfRule>
  </conditionalFormatting>
  <conditionalFormatting sqref="K57">
    <cfRule type="expression" dxfId="245" priority="22">
      <formula>$K33&lt;&gt;$K$57</formula>
    </cfRule>
  </conditionalFormatting>
  <conditionalFormatting sqref="B77">
    <cfRule type="expression" dxfId="244" priority="21">
      <formula>$B$77&lt;&gt;$B$102</formula>
    </cfRule>
  </conditionalFormatting>
  <conditionalFormatting sqref="C77">
    <cfRule type="expression" dxfId="243" priority="20">
      <formula>$C$77&lt;&gt;$C$102</formula>
    </cfRule>
  </conditionalFormatting>
  <conditionalFormatting sqref="C102">
    <cfRule type="expression" dxfId="242" priority="19">
      <formula>$C$77&lt;&gt;$C$102</formula>
    </cfRule>
  </conditionalFormatting>
  <conditionalFormatting sqref="D77">
    <cfRule type="expression" dxfId="241" priority="18">
      <formula>$D$77&lt;&gt;$D$102</formula>
    </cfRule>
  </conditionalFormatting>
  <conditionalFormatting sqref="D102">
    <cfRule type="expression" dxfId="240" priority="17">
      <formula>$D$77&lt;&gt;$D$102</formula>
    </cfRule>
  </conditionalFormatting>
  <conditionalFormatting sqref="E77">
    <cfRule type="expression" dxfId="239" priority="16">
      <formula>$E$77&lt;&gt;$E$102</formula>
    </cfRule>
  </conditionalFormatting>
  <conditionalFormatting sqref="E102">
    <cfRule type="expression" dxfId="238" priority="15">
      <formula>$E$77&lt;&gt;$E$102</formula>
    </cfRule>
  </conditionalFormatting>
  <conditionalFormatting sqref="F77">
    <cfRule type="expression" dxfId="237" priority="14">
      <formula>$F$77&lt;&gt;$F$102</formula>
    </cfRule>
  </conditionalFormatting>
  <conditionalFormatting sqref="F102">
    <cfRule type="expression" dxfId="236" priority="13">
      <formula>$F$77&lt;&gt;$F$102</formula>
    </cfRule>
  </conditionalFormatting>
  <conditionalFormatting sqref="G77">
    <cfRule type="expression" dxfId="235" priority="12">
      <formula>$G$77&lt;&gt;$G$102</formula>
    </cfRule>
  </conditionalFormatting>
  <conditionalFormatting sqref="G102">
    <cfRule type="expression" dxfId="234" priority="11">
      <formula>$G$77&lt;&gt;$G$102</formula>
    </cfRule>
  </conditionalFormatting>
  <conditionalFormatting sqref="H77">
    <cfRule type="expression" dxfId="233" priority="10">
      <formula>$H$77&lt;&gt;$H$102</formula>
    </cfRule>
  </conditionalFormatting>
  <conditionalFormatting sqref="H102">
    <cfRule type="expression" dxfId="232" priority="9">
      <formula>$H$77&lt;&gt;$H$102</formula>
    </cfRule>
  </conditionalFormatting>
  <conditionalFormatting sqref="I77">
    <cfRule type="expression" dxfId="231" priority="8">
      <formula>$I$77&lt;&gt;$I$102</formula>
    </cfRule>
  </conditionalFormatting>
  <conditionalFormatting sqref="I102">
    <cfRule type="expression" dxfId="230" priority="7">
      <formula>$I$77&lt;&gt;$I$102</formula>
    </cfRule>
  </conditionalFormatting>
  <conditionalFormatting sqref="J77">
    <cfRule type="expression" dxfId="229" priority="6">
      <formula>$J$77&lt;&gt;$J$102</formula>
    </cfRule>
  </conditionalFormatting>
  <conditionalFormatting sqref="J102">
    <cfRule type="expression" dxfId="228" priority="5">
      <formula>$J$77&lt;&gt;$J$102</formula>
    </cfRule>
  </conditionalFormatting>
  <conditionalFormatting sqref="K77">
    <cfRule type="expression" dxfId="227" priority="4">
      <formula>$K$77&lt;&gt;$K$102</formula>
    </cfRule>
  </conditionalFormatting>
  <conditionalFormatting sqref="K102">
    <cfRule type="expression" dxfId="226" priority="3">
      <formula>$K$77&lt;&gt;$K$102</formula>
    </cfRule>
  </conditionalFormatting>
  <conditionalFormatting sqref="C91:I91">
    <cfRule type="expression" dxfId="225" priority="2">
      <formula>$L$57&lt;&gt;$L$33</formula>
    </cfRule>
  </conditionalFormatting>
  <conditionalFormatting sqref="B102">
    <cfRule type="expression" dxfId="224" priority="1">
      <formula>$B$77&lt;&gt;$B$102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8" fitToHeight="2" orientation="landscape" r:id="rId1"/>
  <headerFooter>
    <oddHeader xml:space="preserve">&amp;L&amp;G&amp;R&amp;"Arial,Negrita"&amp;5&amp;K003399
&amp;50RESUMEN DE PRESUPUESTO&amp;20&amp;K00+000_&amp;50&amp;K003399     </oddHeader>
    <oddFooter>&amp;L&amp;12&amp;K003399Pestaña &amp;A del formulario financiero&amp;R&amp;12&amp;K003399Página &amp;P de &amp;N</oddFooter>
  </headerFooter>
  <rowBreaks count="1" manualBreakCount="1">
    <brk id="62" max="12" man="1"/>
  </rowBreaks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BDB50-BA49-4487-98EF-10736FF2F7A2}">
  <dimension ref="A1:BM394"/>
  <sheetViews>
    <sheetView zoomScaleNormal="100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6" customWidth="1"/>
    <col min="10" max="10" width="12.85546875" style="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45"/>
      <c r="J1" s="26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B8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45"/>
      <c r="J2" s="26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45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8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B8_detalle!A1</v>
      </c>
      <c r="K5" s="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'1.INTRO'!C13</v>
      </c>
      <c r="K6" s="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257</v>
      </c>
      <c r="B7" s="52" t="s">
        <v>258</v>
      </c>
      <c r="C7" s="52" t="s">
        <v>259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'1.INTRO'!F13</v>
      </c>
      <c r="K7" s="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46"/>
      <c r="J8" s="170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6"/>
      <c r="J9" s="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6"/>
      <c r="J10" s="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6"/>
      <c r="J11" s="8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6"/>
      <c r="J12" s="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6"/>
      <c r="J13" s="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6"/>
      <c r="J14" s="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6"/>
      <c r="J15" s="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6"/>
      <c r="J16" s="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6"/>
      <c r="J17" s="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6"/>
      <c r="J18" s="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6"/>
      <c r="J19" s="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6"/>
      <c r="J20" s="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6"/>
      <c r="J21" s="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6"/>
      <c r="J22" s="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6"/>
      <c r="J23" s="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6"/>
      <c r="J24" s="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6"/>
      <c r="J25" s="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6"/>
      <c r="J26" s="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6"/>
      <c r="J27" s="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6"/>
      <c r="J28" s="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6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6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6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6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6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6"/>
      <c r="J34" s="8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6"/>
      <c r="J35" s="8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6"/>
      <c r="J36" s="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6"/>
      <c r="J37" s="8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6"/>
      <c r="J38" s="8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6"/>
      <c r="J39" s="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6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6"/>
      <c r="J41" s="8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6"/>
      <c r="J42" s="8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6"/>
      <c r="J43" s="8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6"/>
      <c r="J44" s="8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6"/>
      <c r="J45" s="8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6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6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SUM(E38:E47)</f>
        <v>0</v>
      </c>
      <c r="F48" s="46"/>
      <c r="G48" s="51">
        <f>+E48+G31</f>
        <v>0</v>
      </c>
      <c r="H48" s="51">
        <f ca="1">+$H$2-INDIRECT($J$7)+G48</f>
        <v>0</v>
      </c>
      <c r="I48" s="46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6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6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6"/>
      <c r="J51" s="8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6"/>
      <c r="J52" s="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6"/>
      <c r="J53" s="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6"/>
      <c r="J54" s="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6"/>
      <c r="J55" s="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6"/>
      <c r="J56" s="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6"/>
      <c r="J57" s="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6"/>
      <c r="J58" s="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6"/>
      <c r="J59" s="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6"/>
      <c r="J60" s="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6"/>
      <c r="J61" s="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6"/>
      <c r="J62" s="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6"/>
      <c r="J63" s="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6"/>
      <c r="J64" s="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6"/>
      <c r="J65" s="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6"/>
      <c r="J66" s="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6"/>
      <c r="J67" s="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6"/>
      <c r="J68" s="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6"/>
      <c r="J69" s="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SUM(E64:E69)</f>
        <v>0</v>
      </c>
      <c r="F70" s="46"/>
      <c r="G70" s="51">
        <f>+E70+G59</f>
        <v>0</v>
      </c>
      <c r="H70" s="51">
        <f ca="1">+$H$2-INDIRECT($J$7)+G70</f>
        <v>0</v>
      </c>
      <c r="I70" s="46"/>
      <c r="J70" s="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6"/>
      <c r="J71" s="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49"/>
      <c r="J72" s="28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6"/>
      <c r="J73" s="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45"/>
      <c r="J74" s="26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B8</v>
      </c>
      <c r="B75" s="273"/>
      <c r="C75" s="273"/>
      <c r="D75" s="273"/>
      <c r="E75" s="273"/>
      <c r="F75" s="45"/>
      <c r="G75" s="45"/>
      <c r="H75" s="45"/>
      <c r="I75" s="45"/>
      <c r="J75" s="26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6"/>
      <c r="J76" s="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49"/>
      <c r="J77" s="28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6"/>
      <c r="J78" s="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6"/>
      <c r="J79" s="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257</v>
      </c>
      <c r="B80" s="52" t="s">
        <v>258</v>
      </c>
      <c r="C80" s="52" t="s">
        <v>259</v>
      </c>
      <c r="D80" s="52" t="s">
        <v>260</v>
      </c>
      <c r="E80" s="52" t="s">
        <v>19</v>
      </c>
      <c r="F80" s="46"/>
      <c r="G80" s="46"/>
      <c r="H80" s="46"/>
      <c r="I80" s="46"/>
      <c r="J80" s="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6"/>
      <c r="J81" s="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6"/>
      <c r="J82" s="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6"/>
      <c r="J83" s="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6"/>
      <c r="J84" s="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6"/>
      <c r="J85" s="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6"/>
      <c r="J86" s="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6"/>
      <c r="J87" s="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6"/>
      <c r="J88" s="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6"/>
      <c r="J89" s="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6"/>
      <c r="J90" s="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6"/>
      <c r="J91" s="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6"/>
      <c r="J92" s="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6"/>
      <c r="J93" s="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6"/>
      <c r="J94" s="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6"/>
      <c r="J95" s="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6"/>
      <c r="J96" s="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6"/>
      <c r="J97" s="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6"/>
      <c r="J98" s="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6"/>
      <c r="J99" s="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6"/>
      <c r="J100" s="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6"/>
      <c r="J101" s="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6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6"/>
      <c r="J103" s="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6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6"/>
      <c r="J105" s="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6"/>
      <c r="J106" s="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6"/>
      <c r="J107" s="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6"/>
      <c r="J108" s="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6"/>
      <c r="J109" s="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6"/>
      <c r="J110" s="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6"/>
      <c r="J111" s="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6"/>
      <c r="J112" s="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6"/>
      <c r="J113" s="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6"/>
      <c r="J114" s="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6"/>
      <c r="J115" s="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6"/>
      <c r="J116" s="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6"/>
      <c r="J117" s="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6"/>
      <c r="J118" s="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6"/>
      <c r="J119" s="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6"/>
      <c r="J120" s="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6"/>
      <c r="J121" s="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6"/>
      <c r="J122" s="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6"/>
      <c r="J123" s="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6"/>
      <c r="J124" s="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6"/>
      <c r="J125" s="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6"/>
      <c r="J126" s="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6"/>
      <c r="J127" s="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6"/>
      <c r="J128" s="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6"/>
      <c r="J129" s="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6"/>
      <c r="J130" s="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6"/>
      <c r="J131" s="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6"/>
      <c r="J132" s="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6"/>
      <c r="J133" s="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6"/>
      <c r="J134" s="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6"/>
      <c r="J135" s="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6"/>
      <c r="J136" s="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6"/>
      <c r="J137" s="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6"/>
      <c r="J138" s="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6"/>
      <c r="J139" s="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6"/>
      <c r="J140" s="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6"/>
      <c r="J141" s="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6"/>
      <c r="J142" s="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6"/>
      <c r="J143" s="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6"/>
      <c r="J144" s="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49"/>
      <c r="J145" s="28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6"/>
      <c r="J146" s="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45"/>
      <c r="J147" s="26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B8</v>
      </c>
      <c r="B148" s="273"/>
      <c r="C148" s="273"/>
      <c r="D148" s="273"/>
      <c r="E148" s="273"/>
      <c r="F148" s="45"/>
      <c r="G148" s="45"/>
      <c r="H148" s="45"/>
      <c r="I148" s="45"/>
      <c r="J148" s="26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6"/>
      <c r="J149" s="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49"/>
      <c r="J150" s="28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6"/>
      <c r="J151" s="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6"/>
      <c r="J152" s="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257</v>
      </c>
      <c r="B153" s="52" t="s">
        <v>258</v>
      </c>
      <c r="C153" s="52" t="s">
        <v>259</v>
      </c>
      <c r="D153" s="52" t="s">
        <v>260</v>
      </c>
      <c r="E153" s="52" t="s">
        <v>19</v>
      </c>
      <c r="F153" s="46"/>
      <c r="G153" s="46"/>
      <c r="H153" s="46"/>
      <c r="I153" s="46"/>
      <c r="J153" s="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6"/>
      <c r="J154" s="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6"/>
      <c r="J155" s="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6"/>
      <c r="J156" s="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6"/>
      <c r="J157" s="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6"/>
      <c r="J158" s="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6"/>
      <c r="J159" s="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6"/>
      <c r="J160" s="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6"/>
      <c r="J161" s="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6"/>
      <c r="J162" s="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6"/>
      <c r="J163" s="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6"/>
      <c r="J164" s="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6"/>
      <c r="J165" s="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6"/>
      <c r="J166" s="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6"/>
      <c r="J167" s="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6"/>
      <c r="J168" s="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6"/>
      <c r="J169" s="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6"/>
      <c r="J170" s="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6"/>
      <c r="J171" s="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6"/>
      <c r="J172" s="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6"/>
      <c r="J173" s="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6"/>
      <c r="J174" s="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6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6"/>
      <c r="J176" s="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6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6"/>
      <c r="J178" s="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6"/>
      <c r="J179" s="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6"/>
      <c r="J180" s="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6"/>
      <c r="J181" s="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6"/>
      <c r="J182" s="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6"/>
      <c r="J183" s="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6"/>
      <c r="J184" s="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6"/>
      <c r="J185" s="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6"/>
      <c r="J186" s="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6"/>
      <c r="J187" s="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6"/>
      <c r="J188" s="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6"/>
      <c r="J189" s="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6"/>
      <c r="J190" s="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6"/>
      <c r="J191" s="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6"/>
      <c r="J192" s="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6"/>
      <c r="J193" s="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6"/>
      <c r="J194" s="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6"/>
      <c r="J195" s="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6"/>
      <c r="J196" s="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6"/>
      <c r="J197" s="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6"/>
      <c r="J198" s="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6"/>
      <c r="J199" s="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6"/>
      <c r="J200" s="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6"/>
      <c r="J201" s="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6"/>
      <c r="J202" s="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6"/>
      <c r="J203" s="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6"/>
      <c r="J204" s="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6"/>
      <c r="J205" s="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6"/>
      <c r="J206" s="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6"/>
      <c r="J207" s="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6"/>
      <c r="J208" s="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6"/>
      <c r="J209" s="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6"/>
      <c r="J210" s="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6"/>
      <c r="J211" s="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6"/>
      <c r="J212" s="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6"/>
      <c r="J213" s="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6"/>
      <c r="J214" s="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6"/>
      <c r="J215" s="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6"/>
      <c r="J216" s="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6"/>
      <c r="J217" s="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49"/>
      <c r="J218" s="28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6"/>
      <c r="J219" s="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45"/>
      <c r="J220" s="26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B8</v>
      </c>
      <c r="B221" s="273"/>
      <c r="C221" s="273"/>
      <c r="D221" s="273"/>
      <c r="E221" s="273"/>
      <c r="F221" s="45"/>
      <c r="G221" s="45"/>
      <c r="H221" s="45"/>
      <c r="I221" s="45"/>
      <c r="J221" s="26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6"/>
      <c r="J222" s="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49"/>
      <c r="J223" s="28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6"/>
      <c r="J224" s="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6"/>
      <c r="J225" s="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257</v>
      </c>
      <c r="B226" s="52" t="s">
        <v>258</v>
      </c>
      <c r="C226" s="52" t="s">
        <v>259</v>
      </c>
      <c r="D226" s="52" t="s">
        <v>260</v>
      </c>
      <c r="E226" s="52" t="s">
        <v>19</v>
      </c>
      <c r="F226" s="46"/>
      <c r="G226" s="46"/>
      <c r="H226" s="46"/>
      <c r="I226" s="46"/>
      <c r="J226" s="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6"/>
      <c r="J227" s="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6"/>
      <c r="J228" s="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6"/>
      <c r="J229" s="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6"/>
      <c r="J230" s="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6"/>
      <c r="J231" s="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6"/>
      <c r="J232" s="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6"/>
      <c r="J233" s="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6"/>
      <c r="J234" s="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6"/>
      <c r="J235" s="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6"/>
      <c r="J236" s="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6"/>
      <c r="J237" s="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6"/>
      <c r="J238" s="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6"/>
      <c r="J239" s="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6"/>
      <c r="J240" s="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6"/>
      <c r="J241" s="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6"/>
      <c r="J242" s="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6"/>
      <c r="J243" s="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6"/>
      <c r="J244" s="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6"/>
      <c r="J245" s="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6"/>
      <c r="J246" s="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6"/>
      <c r="J247" s="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6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6"/>
      <c r="J249" s="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6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6"/>
      <c r="J251" s="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6"/>
      <c r="J252" s="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6"/>
      <c r="J253" s="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6"/>
      <c r="J254" s="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6"/>
      <c r="J255" s="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6"/>
      <c r="J256" s="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6"/>
      <c r="J257" s="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6"/>
      <c r="J258" s="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6"/>
      <c r="J259" s="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6"/>
      <c r="J260" s="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6"/>
      <c r="J261" s="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6"/>
      <c r="J262" s="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6"/>
      <c r="J263" s="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6"/>
      <c r="J264" s="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6"/>
      <c r="J265" s="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6"/>
      <c r="J266" s="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6"/>
      <c r="J267" s="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6"/>
      <c r="J268" s="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6"/>
      <c r="J269" s="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6"/>
      <c r="J270" s="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6"/>
      <c r="J271" s="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6"/>
      <c r="J272" s="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6"/>
      <c r="J273" s="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6"/>
      <c r="J274" s="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6"/>
      <c r="J275" s="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6"/>
      <c r="J276" s="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6"/>
      <c r="J277" s="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6"/>
      <c r="J278" s="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6"/>
      <c r="J279" s="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6"/>
      <c r="J280" s="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6"/>
      <c r="J281" s="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6"/>
      <c r="J282" s="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6"/>
      <c r="J283" s="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6"/>
      <c r="J284" s="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6"/>
      <c r="J285" s="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6"/>
      <c r="J286" s="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6"/>
      <c r="J287" s="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6"/>
      <c r="J288" s="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6"/>
      <c r="J289" s="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6"/>
      <c r="J290" s="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49"/>
      <c r="J291" s="28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6"/>
      <c r="J292" s="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45"/>
      <c r="J293" s="26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B8</v>
      </c>
      <c r="B294" s="273"/>
      <c r="C294" s="273"/>
      <c r="D294" s="273"/>
      <c r="E294" s="273"/>
      <c r="F294" s="45"/>
      <c r="G294" s="45"/>
      <c r="H294" s="45"/>
      <c r="I294" s="45"/>
      <c r="J294" s="26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6"/>
      <c r="J295" s="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49"/>
      <c r="J296" s="28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6"/>
      <c r="J297" s="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6"/>
      <c r="J298" s="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257</v>
      </c>
      <c r="B299" s="52" t="s">
        <v>258</v>
      </c>
      <c r="C299" s="52" t="s">
        <v>259</v>
      </c>
      <c r="D299" s="52" t="s">
        <v>260</v>
      </c>
      <c r="E299" s="52" t="s">
        <v>19</v>
      </c>
      <c r="F299" s="46"/>
      <c r="G299" s="46"/>
      <c r="H299" s="46"/>
      <c r="I299" s="46"/>
      <c r="J299" s="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6"/>
      <c r="J300" s="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6"/>
      <c r="J301" s="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6"/>
      <c r="J302" s="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6"/>
      <c r="J303" s="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6"/>
      <c r="J304" s="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6"/>
      <c r="J305" s="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6"/>
      <c r="J306" s="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6"/>
      <c r="J307" s="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6"/>
      <c r="J308" s="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6"/>
      <c r="J309" s="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6"/>
      <c r="J310" s="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6"/>
      <c r="J311" s="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6"/>
      <c r="J312" s="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6"/>
      <c r="J313" s="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6"/>
      <c r="J314" s="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6"/>
      <c r="J315" s="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6"/>
      <c r="J316" s="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6"/>
      <c r="J317" s="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6"/>
      <c r="J318" s="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6"/>
      <c r="J319" s="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6"/>
      <c r="J320" s="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6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6"/>
      <c r="J322" s="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6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6"/>
      <c r="J324" s="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6"/>
      <c r="J325" s="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6"/>
      <c r="J326" s="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6"/>
      <c r="J327" s="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6"/>
      <c r="J328" s="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6"/>
      <c r="J329" s="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6"/>
      <c r="J330" s="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6"/>
      <c r="J331" s="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6"/>
      <c r="J332" s="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6"/>
      <c r="J333" s="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6"/>
      <c r="J334" s="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6"/>
      <c r="J335" s="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6"/>
      <c r="J336" s="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6"/>
      <c r="J337" s="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6"/>
      <c r="J338" s="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6"/>
      <c r="J339" s="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6"/>
      <c r="J340" s="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6"/>
      <c r="J341" s="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49"/>
      <c r="J342" s="28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6"/>
      <c r="J343" s="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45"/>
      <c r="J344" s="26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B8</v>
      </c>
      <c r="B345" s="273"/>
      <c r="C345" s="273"/>
      <c r="D345" s="273"/>
      <c r="E345" s="273"/>
      <c r="F345" s="45"/>
      <c r="G345" s="45"/>
      <c r="H345" s="45"/>
      <c r="I345" s="45"/>
      <c r="J345" s="26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6"/>
      <c r="J346" s="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49"/>
      <c r="J347" s="28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6"/>
      <c r="J348" s="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6"/>
      <c r="J349" s="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257</v>
      </c>
      <c r="B350" s="52" t="s">
        <v>258</v>
      </c>
      <c r="C350" s="52" t="s">
        <v>259</v>
      </c>
      <c r="D350" s="52" t="s">
        <v>260</v>
      </c>
      <c r="E350" s="52" t="s">
        <v>19</v>
      </c>
      <c r="F350" s="46"/>
      <c r="G350" s="46"/>
      <c r="H350" s="46"/>
      <c r="I350" s="46"/>
      <c r="J350" s="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6"/>
      <c r="J351" s="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6"/>
      <c r="J352" s="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6"/>
      <c r="J353" s="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6"/>
      <c r="J354" s="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6"/>
      <c r="J355" s="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6"/>
      <c r="J356" s="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6"/>
      <c r="J357" s="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6"/>
      <c r="J358" s="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6"/>
      <c r="J359" s="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6"/>
      <c r="J360" s="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6"/>
      <c r="J361" s="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6"/>
      <c r="J362" s="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6"/>
      <c r="J363" s="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6"/>
      <c r="J364" s="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6"/>
      <c r="J365" s="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6"/>
      <c r="J366" s="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6"/>
      <c r="J367" s="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6"/>
      <c r="J368" s="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6"/>
      <c r="J369" s="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6"/>
      <c r="J370" s="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6"/>
      <c r="J371" s="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6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6"/>
      <c r="J373" s="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6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6"/>
      <c r="J375" s="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6"/>
      <c r="J376" s="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6"/>
      <c r="J377" s="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6"/>
      <c r="J378" s="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6"/>
      <c r="J379" s="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6"/>
      <c r="J380" s="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6"/>
      <c r="J381" s="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6"/>
      <c r="J382" s="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6"/>
      <c r="J383" s="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6"/>
      <c r="J384" s="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6"/>
      <c r="J385" s="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6"/>
      <c r="J386" s="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6"/>
      <c r="J387" s="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6"/>
      <c r="J388" s="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6"/>
      <c r="J389" s="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6"/>
      <c r="J390" s="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6"/>
      <c r="J391" s="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6"/>
      <c r="J392" s="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49"/>
      <c r="J393" s="28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6"/>
      <c r="J394" s="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yEHYBYxTLz/KF9zvmq1b0BNGFiixkS5t8QameHZ95XcCa7aVj4TX/fRrD3woJrCk2l5x9WQiEzTewJwNPlswyA==" saltValue="7RMfqrXlSxiM+A/WOCqbFg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104" priority="7" stopIfTrue="1" operator="notEqual">
      <formula>#REF!</formula>
    </cfRule>
  </conditionalFormatting>
  <conditionalFormatting sqref="E143">
    <cfRule type="cellIs" dxfId="103" priority="6" stopIfTrue="1" operator="notEqual">
      <formula>#REF!</formula>
    </cfRule>
  </conditionalFormatting>
  <conditionalFormatting sqref="E216">
    <cfRule type="cellIs" dxfId="102" priority="5" stopIfTrue="1" operator="notEqual">
      <formula>#REF!</formula>
    </cfRule>
  </conditionalFormatting>
  <conditionalFormatting sqref="E289">
    <cfRule type="cellIs" dxfId="101" priority="4" stopIfTrue="1" operator="notEqual">
      <formula>#REF!</formula>
    </cfRule>
  </conditionalFormatting>
  <conditionalFormatting sqref="E136:E142">
    <cfRule type="cellIs" dxfId="100" priority="3" stopIfTrue="1" operator="notEqual">
      <formula>#REF!</formula>
    </cfRule>
  </conditionalFormatting>
  <conditionalFormatting sqref="E209:E215">
    <cfRule type="cellIs" dxfId="99" priority="2" stopIfTrue="1" operator="notEqual">
      <formula>#REF!</formula>
    </cfRule>
  </conditionalFormatting>
  <conditionalFormatting sqref="E282:E288">
    <cfRule type="cellIs" dxfId="98" priority="1" stopIfTrue="1" operator="notEqual">
      <formula>#REF!</formula>
    </cfRule>
  </conditionalFormatting>
  <dataValidations count="3"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590FBF6D-7AC5-498C-AA75-E81E0E47F181}">
      <formula1>0</formula1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D13435A7-002C-4D28-8A56-B64732033D42}">
      <formula1>0</formula1>
    </dataValidation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EFB78067-810E-4A73-95A2-C0F6C46A0D99}">
      <formula1>0</formula1>
      <formula2>1</formula2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9161533-96E0-4855-AF33-1ABB4B60BA2A}">
          <x14:formula1>
            <xm:f>BD!$H$1:$H$21</xm:f>
          </x14:formula1>
          <xm:sqref>J4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1F9AD-7E12-4321-A3B3-762AF2BB1A6A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7" customWidth="1"/>
    <col min="17" max="17" width="18" style="172" customWidth="1"/>
    <col min="18" max="22" width="15" style="177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6"/>
      <c r="Q1" s="171"/>
      <c r="R1" s="176"/>
      <c r="S1" s="176"/>
      <c r="T1" s="176"/>
      <c r="U1" s="176"/>
      <c r="V1" s="178"/>
    </row>
    <row r="2" spans="1:23" ht="36.75" x14ac:dyDescent="0.2">
      <c r="A2" s="22"/>
      <c r="G2" s="274" t="str">
        <f ca="1">IFERROR(INDIRECT(Q8),"Falta selección de nº beneficiario")</f>
        <v>Escribir denominación B9</v>
      </c>
      <c r="H2" s="274"/>
      <c r="I2" s="274"/>
      <c r="J2" s="274"/>
      <c r="K2" s="274"/>
      <c r="L2" s="274"/>
      <c r="Q2" s="172">
        <v>9</v>
      </c>
    </row>
    <row r="3" spans="1:23" x14ac:dyDescent="0.2">
      <c r="A3" s="22"/>
      <c r="P3" s="116"/>
      <c r="Q3" s="116" t="str">
        <f>IF(OR(Q2="p",Q2="e"),"B"&amp;Q2&amp;"_detalle!A1","B"&amp;Q2&amp;"_detalle!A1")</f>
        <v>B9_detalle!A1</v>
      </c>
      <c r="R3" s="116"/>
      <c r="S3" s="116"/>
      <c r="T3" s="116"/>
      <c r="U3" s="116"/>
      <c r="V3" s="116"/>
      <c r="W3" s="127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C:\ECO\001_COOPERA\01_CoFFEE\05_candidaturas\01_FdC_FF\FF\[02_FF_15_beneficiarios_220929_limpio.xlsx]B9_detalle</v>
      </c>
      <c r="R4" s="128"/>
      <c r="S4" s="128"/>
      <c r="T4" s="128"/>
      <c r="U4" s="128"/>
      <c r="V4" s="128"/>
      <c r="W4" s="173"/>
    </row>
    <row r="5" spans="1:23" x14ac:dyDescent="0.2">
      <c r="A5" s="22"/>
      <c r="P5" s="117" t="s">
        <v>295</v>
      </c>
      <c r="Q5" s="117">
        <f ca="1">LEN(Q4)</f>
        <v>111</v>
      </c>
      <c r="R5" s="116"/>
      <c r="S5" s="116"/>
      <c r="T5" s="116"/>
      <c r="U5" s="116"/>
      <c r="V5" s="116"/>
      <c r="W5" s="127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101</v>
      </c>
      <c r="R6" s="116"/>
      <c r="S6" s="116"/>
      <c r="T6" s="116"/>
      <c r="U6" s="114"/>
      <c r="V6" s="116"/>
      <c r="W6" s="127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B9_detalle</v>
      </c>
      <c r="R7" s="116"/>
      <c r="S7" s="116"/>
      <c r="T7" s="116"/>
      <c r="U7" s="114"/>
      <c r="V7" s="116"/>
      <c r="W7" s="127"/>
    </row>
    <row r="8" spans="1:23" s="93" customFormat="1" ht="20.100000000000001" customHeight="1" x14ac:dyDescent="0.25">
      <c r="A8" s="165" t="s">
        <v>277</v>
      </c>
      <c r="B8" s="165" t="str">
        <f>'1.INTRO'!A29</f>
        <v>A1</v>
      </c>
      <c r="C8" s="165" t="str">
        <f>'1.INTRO'!A30</f>
        <v>A2</v>
      </c>
      <c r="D8" s="165" t="str">
        <f>'1.INTRO'!A31</f>
        <v>A3</v>
      </c>
      <c r="E8" s="165" t="str">
        <f>'1.INTRO'!A32</f>
        <v>A4</v>
      </c>
      <c r="F8" s="165" t="str">
        <f>'1.INTRO'!A33</f>
        <v>A5</v>
      </c>
      <c r="G8" s="165" t="str">
        <f>'1.INTRO'!A34</f>
        <v>A6</v>
      </c>
      <c r="H8" s="165" t="s">
        <v>1</v>
      </c>
      <c r="I8" s="165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'1.INTRO'!C14</v>
      </c>
      <c r="R8" s="129"/>
      <c r="S8" s="116"/>
      <c r="T8" s="116"/>
      <c r="U8" s="115"/>
      <c r="V8" s="118"/>
      <c r="W8" s="164"/>
    </row>
    <row r="9" spans="1:23" s="96" customFormat="1" ht="20.100000000000001" customHeight="1" x14ac:dyDescent="0.25">
      <c r="A9" s="100" t="str">
        <f>BD!D2&amp;". "&amp;BD!E2</f>
        <v>1. Personal</v>
      </c>
      <c r="B9" s="101">
        <f ca="1">INDIRECT(Q11)</f>
        <v>0</v>
      </c>
      <c r="C9" s="101">
        <f t="shared" ref="B9:G14" ca="1" si="0">INDIRECT(R11)</f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64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27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B9_detalle!E25</v>
      </c>
      <c r="R11" s="116" t="str">
        <f ca="1">+Q23</f>
        <v>B9_detalle!E98</v>
      </c>
      <c r="S11" s="116" t="str">
        <f ca="1">+Q29</f>
        <v>B9_detalle!E171</v>
      </c>
      <c r="T11" s="116" t="str">
        <f ca="1">+Q35</f>
        <v>B9_detalle!E244</v>
      </c>
      <c r="U11" s="116" t="str">
        <f ca="1">+Q41</f>
        <v>B9_detalle!E317</v>
      </c>
      <c r="V11" s="116" t="str">
        <f ca="1">+Q45</f>
        <v>B9_detalle!E368</v>
      </c>
      <c r="W11" s="164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B9_detalle!E28</v>
      </c>
      <c r="R12" s="116" t="str">
        <f t="shared" ref="R12:R16" ca="1" si="6">+Q24</f>
        <v>B9_detalle!E101</v>
      </c>
      <c r="S12" s="116" t="str">
        <f t="shared" ref="S12:S16" ca="1" si="7">+Q30</f>
        <v>B9_detalle!E174</v>
      </c>
      <c r="T12" s="116" t="str">
        <f t="shared" ref="T12:T16" ca="1" si="8">+Q36</f>
        <v>B9_detalle!E247</v>
      </c>
      <c r="U12" s="116" t="str">
        <f t="shared" ref="U12:U14" ca="1" si="9">+Q42</f>
        <v>B9_detalle!E320</v>
      </c>
      <c r="V12" s="116" t="str">
        <f ca="1">+Q46</f>
        <v>B9_detalle!E371</v>
      </c>
      <c r="W12" s="164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B9_detalle!E31</v>
      </c>
      <c r="R13" s="116" t="str">
        <f t="shared" ca="1" si="6"/>
        <v>B9_detalle!E104</v>
      </c>
      <c r="S13" s="116" t="str">
        <f t="shared" ca="1" si="7"/>
        <v>B9_detalle!E177</v>
      </c>
      <c r="T13" s="116" t="str">
        <f t="shared" ca="1" si="8"/>
        <v>B9_detalle!E250</v>
      </c>
      <c r="U13" s="116" t="str">
        <f t="shared" ca="1" si="9"/>
        <v>B9_detalle!E323</v>
      </c>
      <c r="V13" s="116" t="str">
        <f ca="1">+Q47</f>
        <v>B9_detalle!E374</v>
      </c>
      <c r="W13" s="164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B9_detalle!E48</v>
      </c>
      <c r="R14" s="116" t="str">
        <f t="shared" ca="1" si="6"/>
        <v>B9_detalle!E121</v>
      </c>
      <c r="S14" s="116" t="str">
        <f t="shared" ca="1" si="7"/>
        <v>B9_detalle!E194</v>
      </c>
      <c r="T14" s="116" t="str">
        <f t="shared" ca="1" si="8"/>
        <v>B9_detalle!E267</v>
      </c>
      <c r="U14" s="116" t="str">
        <f t="shared" ca="1" si="9"/>
        <v>B9_detalle!E340</v>
      </c>
      <c r="V14" s="116" t="str">
        <f ca="1">+Q48</f>
        <v>B9_detalle!E391</v>
      </c>
      <c r="W14" s="164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B9_detalle!E59</v>
      </c>
      <c r="R15" s="116" t="str">
        <f t="shared" ca="1" si="6"/>
        <v>B9_detalle!E132</v>
      </c>
      <c r="S15" s="116" t="str">
        <f t="shared" ca="1" si="7"/>
        <v>B9_detalle!E205</v>
      </c>
      <c r="T15" s="116" t="str">
        <f t="shared" ca="1" si="8"/>
        <v>B9_detalle!E278</v>
      </c>
      <c r="U15" s="116"/>
      <c r="V15" s="116"/>
      <c r="W15" s="164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B9_detalle!E70</v>
      </c>
      <c r="R16" s="116" t="str">
        <f t="shared" ca="1" si="6"/>
        <v>B9_detalle!E143</v>
      </c>
      <c r="S16" s="116" t="str">
        <f t="shared" ca="1" si="7"/>
        <v>B9_detalle!E216</v>
      </c>
      <c r="T16" s="116" t="str">
        <f t="shared" ca="1" si="8"/>
        <v>B9_detalle!E289</v>
      </c>
      <c r="U16" s="116"/>
      <c r="V16" s="116"/>
      <c r="W16" s="164"/>
    </row>
    <row r="17" spans="1:23" s="93" customFormat="1" ht="20.100000000000001" customHeight="1" x14ac:dyDescent="0.25">
      <c r="P17" s="120">
        <v>25</v>
      </c>
      <c r="Q17" s="116" t="str">
        <f ca="1">+$Q$7&amp;"!E"&amp;P17</f>
        <v>B9_detalle!E25</v>
      </c>
      <c r="R17" s="115"/>
      <c r="S17" s="115"/>
      <c r="T17" s="115"/>
      <c r="U17" s="115"/>
      <c r="V17" s="118"/>
      <c r="W17" s="164"/>
    </row>
    <row r="18" spans="1:23" s="93" customFormat="1" ht="20.100000000000001" customHeight="1" x14ac:dyDescent="0.25">
      <c r="A18" s="165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ref="Q18:Q48" ca="1" si="12">+$Q$7&amp;"!E"&amp;P18</f>
        <v>B9_detalle!E28</v>
      </c>
      <c r="R18" s="118"/>
      <c r="S18" s="118"/>
      <c r="T18" s="118"/>
      <c r="U18" s="118"/>
      <c r="V18" s="118"/>
      <c r="W18" s="164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B9_detalle!E31</v>
      </c>
      <c r="R19" s="118"/>
      <c r="S19" s="118"/>
      <c r="T19" s="118"/>
      <c r="U19" s="118"/>
      <c r="V19" s="118"/>
      <c r="W19" s="164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B9_detalle!E48</v>
      </c>
      <c r="R20" s="118"/>
      <c r="S20" s="118"/>
      <c r="T20" s="118"/>
      <c r="U20" s="118"/>
      <c r="V20" s="118"/>
      <c r="W20" s="164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B9_detalle!E59</v>
      </c>
      <c r="R21" s="118"/>
      <c r="S21" s="118"/>
      <c r="T21" s="118"/>
      <c r="U21" s="118"/>
      <c r="V21" s="118"/>
      <c r="W21" s="164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B9_detalle!E70</v>
      </c>
      <c r="R22" s="118"/>
      <c r="S22" s="118"/>
      <c r="T22" s="118"/>
      <c r="U22" s="118"/>
      <c r="V22" s="118"/>
      <c r="W22" s="164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B9_detalle!E98</v>
      </c>
      <c r="R23" s="118"/>
      <c r="S23" s="118"/>
      <c r="T23" s="118"/>
      <c r="U23" s="118"/>
      <c r="V23" s="118"/>
      <c r="W23" s="164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B9_detalle!E101</v>
      </c>
      <c r="R24" s="118"/>
      <c r="S24" s="118"/>
      <c r="T24" s="118"/>
      <c r="U24" s="118"/>
      <c r="V24" s="118"/>
      <c r="W24" s="164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B9_detalle!E104</v>
      </c>
      <c r="R25" s="118"/>
      <c r="S25" s="118"/>
      <c r="T25" s="118"/>
      <c r="U25" s="118"/>
      <c r="V25" s="118"/>
      <c r="W25" s="164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B9_detalle!E121</v>
      </c>
      <c r="R26" s="118"/>
      <c r="S26" s="118"/>
      <c r="T26" s="118"/>
      <c r="U26" s="118"/>
      <c r="V26" s="118"/>
      <c r="W26" s="164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B9_detalle!E132</v>
      </c>
      <c r="R27" s="116"/>
      <c r="S27" s="116"/>
      <c r="T27" s="116"/>
      <c r="U27" s="116"/>
      <c r="V27" s="116"/>
      <c r="W27" s="127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B9_detalle!E143</v>
      </c>
      <c r="R28" s="114"/>
      <c r="S28" s="116"/>
      <c r="T28" s="116"/>
      <c r="U28" s="116"/>
      <c r="V28" s="116"/>
      <c r="W28" s="127"/>
    </row>
    <row r="29" spans="1:23" s="93" customFormat="1" ht="20.100000000000001" customHeight="1" x14ac:dyDescent="0.25">
      <c r="A29" s="99"/>
      <c r="B29" s="165">
        <f>+'1.INTRO'!A37</f>
        <v>0</v>
      </c>
      <c r="C29" s="165">
        <f>+'1.INTRO'!A38</f>
        <v>0</v>
      </c>
      <c r="D29" s="165">
        <f>+'1.INTRO'!A39</f>
        <v>0</v>
      </c>
      <c r="E29" s="165">
        <f>+'1.INTRO'!A40</f>
        <v>0</v>
      </c>
      <c r="F29" s="165">
        <f>+'1.INTRO'!A41</f>
        <v>0</v>
      </c>
      <c r="G29" s="165">
        <f>+'1.INTRO'!A42</f>
        <v>0</v>
      </c>
      <c r="H29" s="165">
        <f>+'1.INTRO'!A43</f>
        <v>0</v>
      </c>
      <c r="I29" s="165">
        <f>+'1.INTRO'!A44</f>
        <v>0</v>
      </c>
      <c r="J29" s="165">
        <f>+'1.INTRO'!A45</f>
        <v>0</v>
      </c>
      <c r="K29" s="165">
        <f>+'1.INTRO'!A46</f>
        <v>0</v>
      </c>
      <c r="L29" s="165">
        <f>+'1.INTRO'!A47</f>
        <v>0</v>
      </c>
      <c r="M29" s="97"/>
      <c r="P29" s="118">
        <f>+P23+73</f>
        <v>171</v>
      </c>
      <c r="Q29" s="116" t="str">
        <f t="shared" ca="1" si="12"/>
        <v>B9_detalle!E171</v>
      </c>
      <c r="R29" s="118"/>
      <c r="S29" s="118"/>
      <c r="T29" s="118"/>
      <c r="U29" s="118"/>
      <c r="V29" s="118"/>
      <c r="W29" s="164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B9_detalle!E174</v>
      </c>
      <c r="R30" s="118"/>
      <c r="S30" s="118"/>
      <c r="T30" s="118"/>
      <c r="U30" s="118"/>
      <c r="V30" s="118"/>
      <c r="W30" s="164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B9_detalle!E177</v>
      </c>
      <c r="R31" s="118"/>
      <c r="S31" s="118"/>
      <c r="T31" s="118"/>
      <c r="U31" s="118"/>
      <c r="V31" s="118"/>
      <c r="W31" s="164"/>
    </row>
    <row r="32" spans="1:23" s="93" customFormat="1" ht="20.100000000000001" customHeight="1" x14ac:dyDescent="0.25">
      <c r="A32" s="99"/>
      <c r="B32" s="165">
        <f>+'1.INTRO'!A48</f>
        <v>0</v>
      </c>
      <c r="C32" s="165">
        <f>+'1.INTRO'!A49</f>
        <v>0</v>
      </c>
      <c r="D32" s="165">
        <f>+'1.INTRO'!A50</f>
        <v>0</v>
      </c>
      <c r="E32" s="165">
        <f>+'1.INTRO'!A51</f>
        <v>0</v>
      </c>
      <c r="F32" s="165">
        <f>+'1.INTRO'!A52</f>
        <v>0</v>
      </c>
      <c r="G32" s="165">
        <f>+'1.INTRO'!A53</f>
        <v>0</v>
      </c>
      <c r="H32" s="165">
        <f>+'1.INTRO'!A54</f>
        <v>0</v>
      </c>
      <c r="I32" s="165">
        <f>+'1.INTRO'!A55</f>
        <v>0</v>
      </c>
      <c r="J32" s="165">
        <f>+'1.INTRO'!A56</f>
        <v>0</v>
      </c>
      <c r="K32" s="165">
        <f>+'1.INTRO'!A50</f>
        <v>0</v>
      </c>
      <c r="L32" s="165">
        <f>+'1.INTRO'!A51</f>
        <v>0</v>
      </c>
      <c r="P32" s="118">
        <f t="shared" si="19"/>
        <v>194</v>
      </c>
      <c r="Q32" s="116" t="str">
        <f t="shared" ca="1" si="12"/>
        <v>B9_detalle!E194</v>
      </c>
      <c r="R32" s="118"/>
      <c r="S32" s="118"/>
      <c r="T32" s="118"/>
      <c r="U32" s="118"/>
      <c r="V32" s="118"/>
      <c r="W32" s="164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B9_detalle!E205</v>
      </c>
      <c r="R33" s="118"/>
      <c r="S33" s="118"/>
      <c r="T33" s="118"/>
      <c r="U33" s="118"/>
      <c r="V33" s="118"/>
      <c r="W33" s="164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B9_detalle!E216</v>
      </c>
      <c r="R34" s="118"/>
      <c r="S34" s="118"/>
      <c r="T34" s="118"/>
      <c r="U34" s="118"/>
      <c r="V34" s="118"/>
      <c r="W34" s="164"/>
    </row>
    <row r="35" spans="1:23" s="93" customFormat="1" ht="20.100000000000001" customHeight="1" x14ac:dyDescent="0.25">
      <c r="A35" s="99"/>
      <c r="B35" s="165">
        <f>+'1.INTRO'!A52</f>
        <v>0</v>
      </c>
      <c r="C35" s="165">
        <f>+'1.INTRO'!A53</f>
        <v>0</v>
      </c>
      <c r="D35" s="165">
        <f>+'1.INTRO'!A54</f>
        <v>0</v>
      </c>
      <c r="E35" s="165">
        <f>+'1.INTRO'!A55</f>
        <v>0</v>
      </c>
      <c r="F35" s="165">
        <f>+'1.INTRO'!A56</f>
        <v>0</v>
      </c>
      <c r="G35" s="165">
        <f>+'1.INTRO'!A57</f>
        <v>0</v>
      </c>
      <c r="H35" s="165">
        <f>+'1.INTRO'!A58</f>
        <v>0</v>
      </c>
      <c r="I35" s="165">
        <f>+'1.INTRO'!A59</f>
        <v>0</v>
      </c>
      <c r="J35" s="165">
        <f>+'1.INTRO'!A60</f>
        <v>0</v>
      </c>
      <c r="K35" s="165">
        <f>+'1.INTRO'!A61</f>
        <v>0</v>
      </c>
      <c r="L35" s="165">
        <f>+'1.INTRO'!A62</f>
        <v>0</v>
      </c>
      <c r="P35" s="118">
        <f t="shared" si="19"/>
        <v>244</v>
      </c>
      <c r="Q35" s="116" t="str">
        <f t="shared" ca="1" si="12"/>
        <v>B9_detalle!E244</v>
      </c>
      <c r="R35" s="118"/>
      <c r="S35" s="118"/>
      <c r="T35" s="118"/>
      <c r="U35" s="118"/>
      <c r="V35" s="118"/>
      <c r="W35" s="164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B9_detalle!E247</v>
      </c>
      <c r="R36" s="118"/>
      <c r="S36" s="118"/>
      <c r="T36" s="118"/>
      <c r="U36" s="118"/>
      <c r="V36" s="118"/>
      <c r="W36" s="164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B9_detalle!E250</v>
      </c>
      <c r="R37" s="118"/>
      <c r="S37" s="118"/>
      <c r="T37" s="118"/>
      <c r="U37" s="118"/>
      <c r="V37" s="118"/>
      <c r="W37" s="164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B9_detalle!E267</v>
      </c>
      <c r="R38" s="118"/>
      <c r="S38" s="118"/>
      <c r="T38" s="118"/>
      <c r="U38" s="118"/>
      <c r="V38" s="118"/>
      <c r="W38" s="164"/>
    </row>
    <row r="39" spans="1:23" ht="18" x14ac:dyDescent="0.25">
      <c r="J39" s="24"/>
      <c r="P39" s="118">
        <f t="shared" si="19"/>
        <v>278</v>
      </c>
      <c r="Q39" s="116" t="str">
        <f t="shared" ca="1" si="12"/>
        <v>B9_detalle!E278</v>
      </c>
      <c r="R39" s="116"/>
      <c r="S39" s="116"/>
      <c r="T39" s="116"/>
      <c r="U39" s="116"/>
      <c r="V39" s="116"/>
      <c r="W39" s="127"/>
    </row>
    <row r="40" spans="1:23" ht="18" x14ac:dyDescent="0.25">
      <c r="J40" s="24"/>
      <c r="P40" s="118">
        <f t="shared" si="19"/>
        <v>289</v>
      </c>
      <c r="Q40" s="116" t="str">
        <f t="shared" ca="1" si="12"/>
        <v>B9_detalle!E289</v>
      </c>
      <c r="R40" s="116"/>
      <c r="S40" s="116"/>
      <c r="T40" s="116"/>
      <c r="U40" s="116"/>
      <c r="V40" s="116"/>
      <c r="W40" s="127"/>
    </row>
    <row r="41" spans="1:23" ht="18" x14ac:dyDescent="0.25">
      <c r="J41" s="24"/>
      <c r="P41" s="118">
        <f t="shared" si="19"/>
        <v>317</v>
      </c>
      <c r="Q41" s="116" t="str">
        <f t="shared" ca="1" si="12"/>
        <v>B9_detalle!E317</v>
      </c>
      <c r="R41" s="116"/>
      <c r="S41" s="116"/>
      <c r="T41" s="116"/>
      <c r="U41" s="116"/>
      <c r="V41" s="116"/>
      <c r="W41" s="127"/>
    </row>
    <row r="42" spans="1:23" ht="18" x14ac:dyDescent="0.25">
      <c r="J42" s="24"/>
      <c r="P42" s="118">
        <f t="shared" si="19"/>
        <v>320</v>
      </c>
      <c r="Q42" s="116" t="str">
        <f t="shared" ca="1" si="12"/>
        <v>B9_detalle!E320</v>
      </c>
      <c r="R42" s="116"/>
      <c r="S42" s="116"/>
      <c r="T42" s="116"/>
      <c r="U42" s="116"/>
      <c r="V42" s="116"/>
      <c r="W42" s="127"/>
    </row>
    <row r="43" spans="1:23" ht="18" x14ac:dyDescent="0.25">
      <c r="J43" s="24"/>
      <c r="P43" s="118">
        <f t="shared" si="19"/>
        <v>323</v>
      </c>
      <c r="Q43" s="116" t="str">
        <f t="shared" ca="1" si="12"/>
        <v>B9_detalle!E323</v>
      </c>
      <c r="R43" s="116"/>
      <c r="S43" s="116"/>
      <c r="T43" s="116"/>
      <c r="U43" s="116"/>
      <c r="V43" s="116"/>
      <c r="W43" s="127"/>
    </row>
    <row r="44" spans="1:23" ht="18" x14ac:dyDescent="0.25">
      <c r="J44" s="24"/>
      <c r="P44" s="118">
        <f t="shared" si="19"/>
        <v>340</v>
      </c>
      <c r="Q44" s="116" t="str">
        <f t="shared" ca="1" si="12"/>
        <v>B9_detalle!E340</v>
      </c>
      <c r="R44" s="116"/>
      <c r="S44" s="116"/>
      <c r="T44" s="116"/>
      <c r="U44" s="116"/>
      <c r="V44" s="116"/>
      <c r="W44" s="127"/>
    </row>
    <row r="45" spans="1:23" ht="18" x14ac:dyDescent="0.25">
      <c r="J45" s="24"/>
      <c r="P45" s="118">
        <v>368</v>
      </c>
      <c r="Q45" s="116" t="str">
        <f t="shared" ca="1" si="12"/>
        <v>B9_detalle!E368</v>
      </c>
      <c r="R45" s="116"/>
      <c r="S45" s="116"/>
      <c r="T45" s="116"/>
      <c r="U45" s="116"/>
      <c r="V45" s="116"/>
      <c r="W45" s="127"/>
    </row>
    <row r="46" spans="1:23" ht="18" x14ac:dyDescent="0.25">
      <c r="J46" s="24"/>
      <c r="P46" s="118">
        <v>371</v>
      </c>
      <c r="Q46" s="116" t="str">
        <f t="shared" ca="1" si="12"/>
        <v>B9_detalle!E371</v>
      </c>
      <c r="R46" s="116"/>
      <c r="S46" s="116"/>
      <c r="T46" s="116"/>
      <c r="U46" s="116"/>
      <c r="V46" s="116"/>
      <c r="W46" s="127"/>
    </row>
    <row r="47" spans="1:23" ht="18" x14ac:dyDescent="0.25">
      <c r="J47" s="24"/>
      <c r="P47" s="118">
        <v>374</v>
      </c>
      <c r="Q47" s="116" t="str">
        <f t="shared" ca="1" si="12"/>
        <v>B9_detalle!E374</v>
      </c>
      <c r="R47" s="116"/>
      <c r="S47" s="116"/>
      <c r="T47" s="116"/>
      <c r="U47" s="116"/>
      <c r="V47" s="116"/>
      <c r="W47" s="127"/>
    </row>
    <row r="48" spans="1:23" ht="18" x14ac:dyDescent="0.25">
      <c r="J48" s="24"/>
      <c r="P48" s="118">
        <v>391</v>
      </c>
      <c r="Q48" s="116" t="str">
        <f t="shared" ca="1" si="12"/>
        <v>B9_detalle!E391</v>
      </c>
      <c r="R48" s="116"/>
      <c r="S48" s="116"/>
      <c r="T48" s="116"/>
      <c r="U48" s="116"/>
      <c r="V48" s="116"/>
      <c r="W48" s="127"/>
    </row>
    <row r="49" spans="10:23" ht="18" x14ac:dyDescent="0.25">
      <c r="J49" s="24"/>
      <c r="P49" s="118"/>
      <c r="Q49" s="116"/>
      <c r="R49" s="116"/>
      <c r="S49" s="116"/>
      <c r="T49" s="116"/>
      <c r="U49" s="116"/>
      <c r="V49" s="116"/>
      <c r="W49" s="127"/>
    </row>
    <row r="50" spans="10:23" ht="18" x14ac:dyDescent="0.25">
      <c r="J50" s="24"/>
      <c r="P50" s="118"/>
      <c r="Q50" s="116"/>
      <c r="R50" s="116"/>
      <c r="S50" s="116"/>
      <c r="T50" s="116"/>
      <c r="U50" s="116"/>
      <c r="V50" s="116"/>
      <c r="W50" s="127"/>
    </row>
    <row r="51" spans="10:23" ht="18" x14ac:dyDescent="0.25">
      <c r="J51" s="24"/>
      <c r="P51" s="118"/>
      <c r="Q51" s="116"/>
      <c r="R51" s="116"/>
      <c r="S51" s="116"/>
      <c r="T51" s="116"/>
      <c r="U51" s="116"/>
      <c r="V51" s="116"/>
      <c r="W51" s="127"/>
    </row>
    <row r="52" spans="10:23" ht="18" x14ac:dyDescent="0.25">
      <c r="J52" s="24"/>
      <c r="P52" s="118"/>
      <c r="Q52" s="116"/>
      <c r="R52" s="116"/>
      <c r="S52" s="116"/>
      <c r="T52" s="116"/>
      <c r="U52" s="116"/>
      <c r="V52" s="116"/>
      <c r="W52" s="127"/>
    </row>
    <row r="53" spans="10:23" x14ac:dyDescent="0.2">
      <c r="J53" s="24"/>
      <c r="P53" s="116"/>
      <c r="Q53" s="116"/>
      <c r="R53" s="116"/>
      <c r="S53" s="116"/>
      <c r="T53" s="116"/>
      <c r="U53" s="116"/>
      <c r="V53" s="116"/>
      <c r="W53" s="127"/>
    </row>
    <row r="54" spans="10:23" x14ac:dyDescent="0.2">
      <c r="J54" s="24"/>
      <c r="P54" s="116"/>
      <c r="Q54" s="116"/>
      <c r="R54" s="116"/>
      <c r="S54" s="116"/>
      <c r="T54" s="116"/>
      <c r="U54" s="116"/>
      <c r="V54" s="116"/>
      <c r="W54" s="127"/>
    </row>
    <row r="55" spans="10:23" x14ac:dyDescent="0.2">
      <c r="J55" s="24"/>
      <c r="P55" s="116"/>
      <c r="Q55" s="116"/>
      <c r="R55" s="116"/>
      <c r="S55" s="116"/>
      <c r="T55" s="116"/>
      <c r="U55" s="116"/>
      <c r="V55" s="116"/>
      <c r="W55" s="127"/>
    </row>
    <row r="56" spans="10:23" x14ac:dyDescent="0.2">
      <c r="J56" s="24"/>
      <c r="P56" s="116"/>
      <c r="Q56" s="116"/>
      <c r="R56" s="116"/>
      <c r="S56" s="116"/>
      <c r="T56" s="116"/>
      <c r="U56" s="116"/>
      <c r="V56" s="116"/>
      <c r="W56" s="127"/>
    </row>
    <row r="57" spans="10:23" x14ac:dyDescent="0.2">
      <c r="J57" s="24"/>
      <c r="P57" s="116"/>
      <c r="Q57" s="116"/>
      <c r="R57" s="116"/>
      <c r="S57" s="116"/>
      <c r="T57" s="116"/>
      <c r="U57" s="116"/>
      <c r="V57" s="116"/>
      <c r="W57" s="127"/>
    </row>
    <row r="58" spans="10:23" x14ac:dyDescent="0.2">
      <c r="J58" s="24"/>
      <c r="P58" s="116"/>
      <c r="Q58" s="116"/>
      <c r="R58" s="116"/>
      <c r="S58" s="116"/>
      <c r="T58" s="116"/>
      <c r="U58" s="116"/>
      <c r="V58" s="116"/>
      <c r="W58" s="127"/>
    </row>
    <row r="59" spans="10:23" x14ac:dyDescent="0.2">
      <c r="J59" s="24"/>
      <c r="P59" s="116"/>
      <c r="Q59" s="116"/>
      <c r="R59" s="116"/>
      <c r="S59" s="116"/>
      <c r="T59" s="116"/>
      <c r="U59" s="116"/>
      <c r="V59" s="116"/>
      <c r="W59" s="127"/>
    </row>
    <row r="60" spans="10:23" x14ac:dyDescent="0.2">
      <c r="J60" s="24"/>
      <c r="P60" s="116"/>
      <c r="Q60" s="116"/>
      <c r="R60" s="116"/>
      <c r="S60" s="116"/>
      <c r="T60" s="116"/>
      <c r="U60" s="116"/>
      <c r="V60" s="116"/>
      <c r="W60" s="127"/>
    </row>
    <row r="61" spans="10:23" x14ac:dyDescent="0.2">
      <c r="J61" s="24"/>
      <c r="P61" s="116"/>
      <c r="Q61" s="116"/>
      <c r="R61" s="116"/>
      <c r="S61" s="116"/>
      <c r="T61" s="116"/>
      <c r="U61" s="116"/>
      <c r="V61" s="116"/>
      <c r="W61" s="127"/>
    </row>
    <row r="62" spans="10:23" x14ac:dyDescent="0.2">
      <c r="J62" s="24"/>
      <c r="P62" s="116"/>
      <c r="Q62" s="116"/>
      <c r="R62" s="116"/>
      <c r="S62" s="116"/>
      <c r="T62" s="116"/>
      <c r="U62" s="116"/>
      <c r="V62" s="116"/>
      <c r="W62" s="127"/>
    </row>
    <row r="63" spans="10:23" x14ac:dyDescent="0.2">
      <c r="J63" s="24"/>
      <c r="P63" s="116"/>
      <c r="Q63" s="116"/>
      <c r="R63" s="116"/>
      <c r="S63" s="116"/>
      <c r="T63" s="116"/>
      <c r="U63" s="116"/>
      <c r="V63" s="116"/>
      <c r="W63" s="127"/>
    </row>
    <row r="64" spans="10:23" x14ac:dyDescent="0.2">
      <c r="J64" s="24"/>
      <c r="P64" s="116"/>
      <c r="Q64" s="116"/>
      <c r="R64" s="116"/>
      <c r="S64" s="116"/>
      <c r="T64" s="116"/>
      <c r="U64" s="116"/>
      <c r="V64" s="116"/>
      <c r="W64" s="127"/>
    </row>
    <row r="65" spans="10:23" x14ac:dyDescent="0.2">
      <c r="J65" s="24"/>
      <c r="P65" s="116"/>
      <c r="Q65" s="116"/>
      <c r="R65" s="116"/>
      <c r="S65" s="116"/>
      <c r="T65" s="116"/>
      <c r="U65" s="116"/>
      <c r="V65" s="116"/>
      <c r="W65" s="127"/>
    </row>
    <row r="66" spans="10:23" x14ac:dyDescent="0.2">
      <c r="J66" s="24"/>
      <c r="P66" s="116"/>
      <c r="Q66" s="116"/>
      <c r="R66" s="116"/>
      <c r="S66" s="116"/>
      <c r="T66" s="116"/>
      <c r="U66" s="116"/>
      <c r="V66" s="116"/>
      <c r="W66" s="127"/>
    </row>
    <row r="67" spans="10:23" x14ac:dyDescent="0.2">
      <c r="J67" s="24"/>
      <c r="P67" s="116"/>
      <c r="Q67" s="116"/>
      <c r="R67" s="116"/>
      <c r="S67" s="116"/>
      <c r="T67" s="116"/>
      <c r="U67" s="116"/>
      <c r="V67" s="116"/>
      <c r="W67" s="127"/>
    </row>
    <row r="68" spans="10:23" x14ac:dyDescent="0.2">
      <c r="J68" s="24"/>
      <c r="P68" s="116"/>
      <c r="Q68" s="116"/>
      <c r="R68" s="116"/>
      <c r="S68" s="116"/>
      <c r="T68" s="116"/>
      <c r="U68" s="116"/>
      <c r="V68" s="116"/>
      <c r="W68" s="127"/>
    </row>
    <row r="69" spans="10:23" x14ac:dyDescent="0.2">
      <c r="J69" s="24"/>
      <c r="P69" s="116"/>
      <c r="Q69" s="116"/>
      <c r="R69" s="116"/>
      <c r="S69" s="116"/>
      <c r="T69" s="116"/>
      <c r="U69" s="116"/>
      <c r="V69" s="116"/>
      <c r="W69" s="127"/>
    </row>
    <row r="70" spans="10:23" x14ac:dyDescent="0.2">
      <c r="J70" s="25"/>
      <c r="P70" s="116"/>
      <c r="Q70" s="116"/>
      <c r="R70" s="116"/>
      <c r="S70" s="116"/>
      <c r="T70" s="116"/>
      <c r="U70" s="116"/>
      <c r="V70" s="116"/>
      <c r="W70" s="127"/>
    </row>
    <row r="71" spans="10:23" x14ac:dyDescent="0.2">
      <c r="J71" s="25"/>
      <c r="P71" s="116"/>
      <c r="Q71" s="116"/>
      <c r="R71" s="116"/>
      <c r="S71" s="116"/>
      <c r="T71" s="116"/>
      <c r="U71" s="116"/>
      <c r="V71" s="116"/>
      <c r="W71" s="127"/>
    </row>
    <row r="72" spans="10:23" x14ac:dyDescent="0.2">
      <c r="J72" s="25"/>
      <c r="P72" s="116"/>
      <c r="Q72" s="116"/>
      <c r="R72" s="116"/>
      <c r="S72" s="116"/>
      <c r="T72" s="116"/>
      <c r="U72" s="116"/>
      <c r="V72" s="116"/>
      <c r="W72" s="127"/>
    </row>
    <row r="73" spans="10:23" x14ac:dyDescent="0.2">
      <c r="J73" s="25"/>
      <c r="P73" s="116"/>
      <c r="Q73" s="116"/>
      <c r="R73" s="116"/>
      <c r="S73" s="116"/>
      <c r="T73" s="116"/>
      <c r="U73" s="116"/>
      <c r="V73" s="116"/>
      <c r="W73" s="127"/>
    </row>
    <row r="74" spans="10:23" x14ac:dyDescent="0.2">
      <c r="J74" s="25"/>
      <c r="P74" s="116"/>
      <c r="Q74" s="116"/>
      <c r="R74" s="116"/>
      <c r="S74" s="116"/>
      <c r="T74" s="116"/>
      <c r="U74" s="116"/>
      <c r="V74" s="116"/>
      <c r="W74" s="127"/>
    </row>
    <row r="75" spans="10:23" x14ac:dyDescent="0.2">
      <c r="J75" s="25"/>
      <c r="P75" s="116"/>
      <c r="Q75" s="116"/>
      <c r="R75" s="116"/>
      <c r="S75" s="116"/>
      <c r="T75" s="116"/>
      <c r="U75" s="116"/>
      <c r="V75" s="116"/>
      <c r="W75" s="127"/>
    </row>
    <row r="76" spans="10:23" x14ac:dyDescent="0.2">
      <c r="J76" s="25"/>
      <c r="P76" s="116"/>
      <c r="Q76" s="116"/>
      <c r="R76" s="116"/>
      <c r="S76" s="116"/>
      <c r="T76" s="116"/>
      <c r="U76" s="116"/>
      <c r="V76" s="116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GIeWaBOom0Z+W32qgModYZH2ItAG7PTSj5LQOh0dEY/m+q4DnJETldRD8Il4V0dEUjWbUPiYmKYZHUhpLgQRAg==" saltValue="dttidPdRBErjG/QegLqLNA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97" priority="7">
      <formula>AND($K$19&gt;0,$K$19&lt;&gt;$H$9)</formula>
    </cfRule>
  </conditionalFormatting>
  <conditionalFormatting sqref="K22">
    <cfRule type="expression" dxfId="96" priority="6">
      <formula>AND($K$22&gt;0,$K$22&lt;&gt;$H$12)</formula>
    </cfRule>
  </conditionalFormatting>
  <conditionalFormatting sqref="K23">
    <cfRule type="expression" dxfId="95" priority="5" stopIfTrue="1">
      <formula>AND($K$23&gt;0,$K$23&lt;&gt;$H$13)</formula>
    </cfRule>
  </conditionalFormatting>
  <conditionalFormatting sqref="K24">
    <cfRule type="expression" dxfId="94" priority="4">
      <formula>AND($K$24&gt;0,$K$24&lt;&gt;$H$14)</formula>
    </cfRule>
  </conditionalFormatting>
  <conditionalFormatting sqref="J8:L8">
    <cfRule type="expression" dxfId="93" priority="3">
      <formula>$J$8&lt;&gt;""</formula>
    </cfRule>
  </conditionalFormatting>
  <conditionalFormatting sqref="B38:L38">
    <cfRule type="expression" dxfId="92" priority="2">
      <formula>AND($B$38&gt;0,$B$38&lt;&gt;$H$15)</formula>
    </cfRule>
  </conditionalFormatting>
  <conditionalFormatting sqref="E28">
    <cfRule type="expression" dxfId="91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0FB37CF-FEB3-46C0-87B3-CFB6B24152DF}">
          <x14:formula1>
            <xm:f>BD!$H$1:$H$21</xm:f>
          </x14:formula1>
          <xm:sqref>Q2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2EAD2-551C-483A-82BB-CAFA425354C8}">
  <dimension ref="A1:BM394"/>
  <sheetViews>
    <sheetView zoomScaleNormal="100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" customWidth="1"/>
    <col min="10" max="10" width="12.85546875" style="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26"/>
      <c r="J1" s="26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B9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26"/>
      <c r="J2" s="26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9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B9_detalle!A1</v>
      </c>
      <c r="K5" s="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'1.INTRO'!C14</v>
      </c>
      <c r="K6" s="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257</v>
      </c>
      <c r="B7" s="52" t="s">
        <v>258</v>
      </c>
      <c r="C7" s="52" t="s">
        <v>259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'1.INTRO'!F14</v>
      </c>
      <c r="K7" s="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154"/>
      <c r="J8" s="170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"/>
      <c r="J9" s="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"/>
      <c r="J10" s="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"/>
      <c r="J11" s="8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"/>
      <c r="J12" s="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"/>
      <c r="J13" s="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"/>
      <c r="J14" s="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"/>
      <c r="J15" s="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"/>
      <c r="J16" s="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"/>
      <c r="J17" s="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"/>
      <c r="J18" s="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"/>
      <c r="J19" s="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"/>
      <c r="J20" s="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"/>
      <c r="J21" s="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"/>
      <c r="J22" s="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"/>
      <c r="J23" s="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"/>
      <c r="J24" s="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"/>
      <c r="J25" s="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"/>
      <c r="J26" s="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"/>
      <c r="J27" s="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"/>
      <c r="J28" s="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"/>
      <c r="J34" s="8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"/>
      <c r="J35" s="8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"/>
      <c r="J36" s="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"/>
      <c r="J37" s="8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"/>
      <c r="J38" s="8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"/>
      <c r="J39" s="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"/>
      <c r="J41" s="8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"/>
      <c r="J42" s="8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"/>
      <c r="J43" s="8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"/>
      <c r="J44" s="8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"/>
      <c r="J45" s="8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SUM(E38:E47)</f>
        <v>0</v>
      </c>
      <c r="F48" s="46"/>
      <c r="G48" s="51">
        <f>+E48+G31</f>
        <v>0</v>
      </c>
      <c r="H48" s="51">
        <f ca="1">+$H$2-INDIRECT($J$7)+G48</f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"/>
      <c r="J51" s="8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"/>
      <c r="J52" s="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"/>
      <c r="J53" s="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"/>
      <c r="J54" s="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"/>
      <c r="J55" s="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"/>
      <c r="J56" s="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"/>
      <c r="J57" s="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"/>
      <c r="J58" s="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"/>
      <c r="J59" s="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"/>
      <c r="J60" s="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"/>
      <c r="J61" s="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"/>
      <c r="J62" s="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"/>
      <c r="J63" s="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"/>
      <c r="J64" s="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"/>
      <c r="J65" s="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"/>
      <c r="J66" s="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"/>
      <c r="J67" s="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"/>
      <c r="J68" s="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"/>
      <c r="J69" s="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SUM(E64:E69)</f>
        <v>0</v>
      </c>
      <c r="F70" s="46"/>
      <c r="G70" s="51">
        <f>+E70+G59</f>
        <v>0</v>
      </c>
      <c r="H70" s="51">
        <f ca="1">+$H$2-INDIRECT($J$7)+G70</f>
        <v>0</v>
      </c>
      <c r="I70" s="4"/>
      <c r="J70" s="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"/>
      <c r="J71" s="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28"/>
      <c r="J72" s="28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"/>
      <c r="J73" s="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26"/>
      <c r="J74" s="26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B9</v>
      </c>
      <c r="B75" s="273"/>
      <c r="C75" s="273"/>
      <c r="D75" s="273"/>
      <c r="E75" s="273"/>
      <c r="F75" s="45"/>
      <c r="G75" s="45"/>
      <c r="H75" s="45"/>
      <c r="I75" s="26"/>
      <c r="J75" s="26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"/>
      <c r="J76" s="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28"/>
      <c r="J77" s="28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"/>
      <c r="J78" s="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"/>
      <c r="J79" s="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257</v>
      </c>
      <c r="B80" s="52" t="s">
        <v>258</v>
      </c>
      <c r="C80" s="52" t="s">
        <v>259</v>
      </c>
      <c r="D80" s="52" t="s">
        <v>260</v>
      </c>
      <c r="E80" s="52" t="s">
        <v>19</v>
      </c>
      <c r="F80" s="46"/>
      <c r="G80" s="46"/>
      <c r="H80" s="46"/>
      <c r="I80" s="4"/>
      <c r="J80" s="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"/>
      <c r="J81" s="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"/>
      <c r="J82" s="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"/>
      <c r="J83" s="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"/>
      <c r="J84" s="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"/>
      <c r="J85" s="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"/>
      <c r="J86" s="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"/>
      <c r="J87" s="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"/>
      <c r="J88" s="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"/>
      <c r="J89" s="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"/>
      <c r="J90" s="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"/>
      <c r="J91" s="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"/>
      <c r="J92" s="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"/>
      <c r="J93" s="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"/>
      <c r="J94" s="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"/>
      <c r="J95" s="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"/>
      <c r="J96" s="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"/>
      <c r="J97" s="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"/>
      <c r="J98" s="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"/>
      <c r="J99" s="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"/>
      <c r="J100" s="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"/>
      <c r="J101" s="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"/>
      <c r="J103" s="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"/>
      <c r="J105" s="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"/>
      <c r="J106" s="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"/>
      <c r="J107" s="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"/>
      <c r="J108" s="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"/>
      <c r="J109" s="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"/>
      <c r="J110" s="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"/>
      <c r="J111" s="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"/>
      <c r="J112" s="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"/>
      <c r="J113" s="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"/>
      <c r="J114" s="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"/>
      <c r="J115" s="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"/>
      <c r="J116" s="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"/>
      <c r="J117" s="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"/>
      <c r="J118" s="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"/>
      <c r="J119" s="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"/>
      <c r="J120" s="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"/>
      <c r="J121" s="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"/>
      <c r="J122" s="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"/>
      <c r="J123" s="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"/>
      <c r="J124" s="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"/>
      <c r="J125" s="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"/>
      <c r="J126" s="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"/>
      <c r="J127" s="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"/>
      <c r="J128" s="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"/>
      <c r="J129" s="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"/>
      <c r="J130" s="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"/>
      <c r="J131" s="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"/>
      <c r="J132" s="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"/>
      <c r="J133" s="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"/>
      <c r="J134" s="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"/>
      <c r="J135" s="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"/>
      <c r="J136" s="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"/>
      <c r="J137" s="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"/>
      <c r="J138" s="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"/>
      <c r="J139" s="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"/>
      <c r="J140" s="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"/>
      <c r="J141" s="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"/>
      <c r="J142" s="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"/>
      <c r="J143" s="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"/>
      <c r="J144" s="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28"/>
      <c r="J145" s="28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"/>
      <c r="J146" s="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26"/>
      <c r="J147" s="26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B9</v>
      </c>
      <c r="B148" s="273"/>
      <c r="C148" s="273"/>
      <c r="D148" s="273"/>
      <c r="E148" s="273"/>
      <c r="F148" s="45"/>
      <c r="G148" s="45"/>
      <c r="H148" s="45"/>
      <c r="I148" s="26"/>
      <c r="J148" s="26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"/>
      <c r="J149" s="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28"/>
      <c r="J150" s="28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"/>
      <c r="J151" s="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"/>
      <c r="J152" s="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257</v>
      </c>
      <c r="B153" s="52" t="s">
        <v>258</v>
      </c>
      <c r="C153" s="52" t="s">
        <v>259</v>
      </c>
      <c r="D153" s="52" t="s">
        <v>260</v>
      </c>
      <c r="E153" s="52" t="s">
        <v>19</v>
      </c>
      <c r="F153" s="46"/>
      <c r="G153" s="46"/>
      <c r="H153" s="46"/>
      <c r="I153" s="4"/>
      <c r="J153" s="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"/>
      <c r="J154" s="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"/>
      <c r="J155" s="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"/>
      <c r="J156" s="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"/>
      <c r="J157" s="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"/>
      <c r="J158" s="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"/>
      <c r="J159" s="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"/>
      <c r="J160" s="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"/>
      <c r="J161" s="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"/>
      <c r="J162" s="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"/>
      <c r="J163" s="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"/>
      <c r="J164" s="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"/>
      <c r="J165" s="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"/>
      <c r="J166" s="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"/>
      <c r="J167" s="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"/>
      <c r="J168" s="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"/>
      <c r="J169" s="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"/>
      <c r="J170" s="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"/>
      <c r="J171" s="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"/>
      <c r="J172" s="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"/>
      <c r="J173" s="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"/>
      <c r="J174" s="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"/>
      <c r="J176" s="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"/>
      <c r="J178" s="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"/>
      <c r="J179" s="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"/>
      <c r="J180" s="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"/>
      <c r="J181" s="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"/>
      <c r="J182" s="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"/>
      <c r="J183" s="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"/>
      <c r="J184" s="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"/>
      <c r="J185" s="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"/>
      <c r="J186" s="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"/>
      <c r="J187" s="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"/>
      <c r="J188" s="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"/>
      <c r="J189" s="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"/>
      <c r="J190" s="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"/>
      <c r="J191" s="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"/>
      <c r="J192" s="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"/>
      <c r="J193" s="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"/>
      <c r="J194" s="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"/>
      <c r="J195" s="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"/>
      <c r="J196" s="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"/>
      <c r="J197" s="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"/>
      <c r="J198" s="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"/>
      <c r="J199" s="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"/>
      <c r="J200" s="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"/>
      <c r="J201" s="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"/>
      <c r="J202" s="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"/>
      <c r="J203" s="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"/>
      <c r="J204" s="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"/>
      <c r="J205" s="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"/>
      <c r="J206" s="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"/>
      <c r="J207" s="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"/>
      <c r="J208" s="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"/>
      <c r="J209" s="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"/>
      <c r="J210" s="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"/>
      <c r="J211" s="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"/>
      <c r="J212" s="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"/>
      <c r="J213" s="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"/>
      <c r="J214" s="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"/>
      <c r="J215" s="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"/>
      <c r="J216" s="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"/>
      <c r="J217" s="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28"/>
      <c r="J218" s="28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"/>
      <c r="J219" s="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26"/>
      <c r="J220" s="26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B9</v>
      </c>
      <c r="B221" s="273"/>
      <c r="C221" s="273"/>
      <c r="D221" s="273"/>
      <c r="E221" s="273"/>
      <c r="F221" s="45"/>
      <c r="G221" s="45"/>
      <c r="H221" s="45"/>
      <c r="I221" s="26"/>
      <c r="J221" s="26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"/>
      <c r="J222" s="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28"/>
      <c r="J223" s="28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"/>
      <c r="J224" s="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"/>
      <c r="J225" s="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257</v>
      </c>
      <c r="B226" s="52" t="s">
        <v>258</v>
      </c>
      <c r="C226" s="52" t="s">
        <v>259</v>
      </c>
      <c r="D226" s="52" t="s">
        <v>260</v>
      </c>
      <c r="E226" s="52" t="s">
        <v>19</v>
      </c>
      <c r="F226" s="46"/>
      <c r="G226" s="46"/>
      <c r="H226" s="46"/>
      <c r="I226" s="4"/>
      <c r="J226" s="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"/>
      <c r="J227" s="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"/>
      <c r="J228" s="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"/>
      <c r="J229" s="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"/>
      <c r="J230" s="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"/>
      <c r="J231" s="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"/>
      <c r="J232" s="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"/>
      <c r="J233" s="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"/>
      <c r="J234" s="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"/>
      <c r="J235" s="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"/>
      <c r="J236" s="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"/>
      <c r="J237" s="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"/>
      <c r="J238" s="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"/>
      <c r="J239" s="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"/>
      <c r="J240" s="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"/>
      <c r="J241" s="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"/>
      <c r="J242" s="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"/>
      <c r="J243" s="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"/>
      <c r="J244" s="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"/>
      <c r="J245" s="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"/>
      <c r="J246" s="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"/>
      <c r="J247" s="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"/>
      <c r="J249" s="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"/>
      <c r="J251" s="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"/>
      <c r="J252" s="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"/>
      <c r="J253" s="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"/>
      <c r="J254" s="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"/>
      <c r="J255" s="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"/>
      <c r="J256" s="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"/>
      <c r="J257" s="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"/>
      <c r="J258" s="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"/>
      <c r="J259" s="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"/>
      <c r="J260" s="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"/>
      <c r="J261" s="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"/>
      <c r="J262" s="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"/>
      <c r="J263" s="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"/>
      <c r="J264" s="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"/>
      <c r="J265" s="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"/>
      <c r="J266" s="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"/>
      <c r="J267" s="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"/>
      <c r="J268" s="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"/>
      <c r="J269" s="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"/>
      <c r="J270" s="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"/>
      <c r="J271" s="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"/>
      <c r="J272" s="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"/>
      <c r="J273" s="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"/>
      <c r="J274" s="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"/>
      <c r="J275" s="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"/>
      <c r="J276" s="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"/>
      <c r="J277" s="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"/>
      <c r="J278" s="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"/>
      <c r="J279" s="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"/>
      <c r="J280" s="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"/>
      <c r="J281" s="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"/>
      <c r="J282" s="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"/>
      <c r="J283" s="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"/>
      <c r="J284" s="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"/>
      <c r="J285" s="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"/>
      <c r="J286" s="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"/>
      <c r="J287" s="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"/>
      <c r="J288" s="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"/>
      <c r="J289" s="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"/>
      <c r="J290" s="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28"/>
      <c r="J291" s="28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"/>
      <c r="J292" s="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26"/>
      <c r="J293" s="26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B9</v>
      </c>
      <c r="B294" s="273"/>
      <c r="C294" s="273"/>
      <c r="D294" s="273"/>
      <c r="E294" s="273"/>
      <c r="F294" s="45"/>
      <c r="G294" s="45"/>
      <c r="H294" s="45"/>
      <c r="I294" s="26"/>
      <c r="J294" s="26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"/>
      <c r="J295" s="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28"/>
      <c r="J296" s="28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"/>
      <c r="J297" s="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"/>
      <c r="J298" s="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257</v>
      </c>
      <c r="B299" s="52" t="s">
        <v>258</v>
      </c>
      <c r="C299" s="52" t="s">
        <v>259</v>
      </c>
      <c r="D299" s="52" t="s">
        <v>260</v>
      </c>
      <c r="E299" s="52" t="s">
        <v>19</v>
      </c>
      <c r="F299" s="46"/>
      <c r="G299" s="46"/>
      <c r="H299" s="46"/>
      <c r="I299" s="4"/>
      <c r="J299" s="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"/>
      <c r="J300" s="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"/>
      <c r="J301" s="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"/>
      <c r="J302" s="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"/>
      <c r="J303" s="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"/>
      <c r="J304" s="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"/>
      <c r="J305" s="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"/>
      <c r="J306" s="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"/>
      <c r="J307" s="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"/>
      <c r="J308" s="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"/>
      <c r="J309" s="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"/>
      <c r="J310" s="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"/>
      <c r="J311" s="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"/>
      <c r="J312" s="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"/>
      <c r="J313" s="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"/>
      <c r="J314" s="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"/>
      <c r="J315" s="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"/>
      <c r="J316" s="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"/>
      <c r="J317" s="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"/>
      <c r="J318" s="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"/>
      <c r="J319" s="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"/>
      <c r="J320" s="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"/>
      <c r="J322" s="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"/>
      <c r="J324" s="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"/>
      <c r="J325" s="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"/>
      <c r="J326" s="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"/>
      <c r="J327" s="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"/>
      <c r="J328" s="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"/>
      <c r="J329" s="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"/>
      <c r="J330" s="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"/>
      <c r="J331" s="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"/>
      <c r="J332" s="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"/>
      <c r="J333" s="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"/>
      <c r="J334" s="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"/>
      <c r="J335" s="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"/>
      <c r="J336" s="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"/>
      <c r="J337" s="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"/>
      <c r="J338" s="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"/>
      <c r="J339" s="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"/>
      <c r="J340" s="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"/>
      <c r="J341" s="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28"/>
      <c r="J342" s="28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"/>
      <c r="J343" s="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26"/>
      <c r="J344" s="26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B9</v>
      </c>
      <c r="B345" s="273"/>
      <c r="C345" s="273"/>
      <c r="D345" s="273"/>
      <c r="E345" s="273"/>
      <c r="F345" s="45"/>
      <c r="G345" s="45"/>
      <c r="H345" s="45"/>
      <c r="I345" s="26"/>
      <c r="J345" s="26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"/>
      <c r="J346" s="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28"/>
      <c r="J347" s="28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"/>
      <c r="J348" s="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"/>
      <c r="J349" s="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257</v>
      </c>
      <c r="B350" s="52" t="s">
        <v>258</v>
      </c>
      <c r="C350" s="52" t="s">
        <v>259</v>
      </c>
      <c r="D350" s="52" t="s">
        <v>260</v>
      </c>
      <c r="E350" s="52" t="s">
        <v>19</v>
      </c>
      <c r="F350" s="46"/>
      <c r="G350" s="46"/>
      <c r="H350" s="46"/>
      <c r="I350" s="4"/>
      <c r="J350" s="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"/>
      <c r="J351" s="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"/>
      <c r="J352" s="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"/>
      <c r="J353" s="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"/>
      <c r="J354" s="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"/>
      <c r="J355" s="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"/>
      <c r="J356" s="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"/>
      <c r="J357" s="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"/>
      <c r="J358" s="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"/>
      <c r="J359" s="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"/>
      <c r="J360" s="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"/>
      <c r="J361" s="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"/>
      <c r="J362" s="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"/>
      <c r="J363" s="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"/>
      <c r="J364" s="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"/>
      <c r="J365" s="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"/>
      <c r="J366" s="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"/>
      <c r="J367" s="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"/>
      <c r="J368" s="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"/>
      <c r="J369" s="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"/>
      <c r="J370" s="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"/>
      <c r="J371" s="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"/>
      <c r="J373" s="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"/>
      <c r="J375" s="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"/>
      <c r="J376" s="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"/>
      <c r="J377" s="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"/>
      <c r="J378" s="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"/>
      <c r="J379" s="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"/>
      <c r="J380" s="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"/>
      <c r="J381" s="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"/>
      <c r="J382" s="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"/>
      <c r="J383" s="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"/>
      <c r="J384" s="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"/>
      <c r="J385" s="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"/>
      <c r="J386" s="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"/>
      <c r="J387" s="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"/>
      <c r="J388" s="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"/>
      <c r="J389" s="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"/>
      <c r="J390" s="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"/>
      <c r="J391" s="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"/>
      <c r="J392" s="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28"/>
      <c r="J393" s="28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"/>
      <c r="J394" s="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dx+sFVnOFaLYJXWCISgLi7AULqSud3dbz+KuuEAZ6Mlh5nOkqhefGQk+g6wpNl492S/VLFKN9Ea98Se5i2mK3Q==" saltValue="6rO/j+9hHt2xZPdzL+FDlQ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90" priority="7" stopIfTrue="1" operator="notEqual">
      <formula>#REF!</formula>
    </cfRule>
  </conditionalFormatting>
  <conditionalFormatting sqref="E143">
    <cfRule type="cellIs" dxfId="89" priority="6" stopIfTrue="1" operator="notEqual">
      <formula>#REF!</formula>
    </cfRule>
  </conditionalFormatting>
  <conditionalFormatting sqref="E216">
    <cfRule type="cellIs" dxfId="88" priority="5" stopIfTrue="1" operator="notEqual">
      <formula>#REF!</formula>
    </cfRule>
  </conditionalFormatting>
  <conditionalFormatting sqref="E289">
    <cfRule type="cellIs" dxfId="87" priority="4" stopIfTrue="1" operator="notEqual">
      <formula>#REF!</formula>
    </cfRule>
  </conditionalFormatting>
  <conditionalFormatting sqref="E136:E142">
    <cfRule type="cellIs" dxfId="86" priority="3" stopIfTrue="1" operator="notEqual">
      <formula>#REF!</formula>
    </cfRule>
  </conditionalFormatting>
  <conditionalFormatting sqref="E209:E215">
    <cfRule type="cellIs" dxfId="85" priority="2" stopIfTrue="1" operator="notEqual">
      <formula>#REF!</formula>
    </cfRule>
  </conditionalFormatting>
  <conditionalFormatting sqref="E282:E288">
    <cfRule type="cellIs" dxfId="84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5D51B991-DBCC-4E63-B5FF-704BA07B5EA4}">
      <formula1>0</formula1>
      <formula2>1</formula2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609CE44B-40E0-42CF-80AA-5A39B872E518}">
      <formula1>0</formula1>
    </dataValidation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274DF134-364E-4DEC-9F29-D6FE75721A7A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1C4373F-006D-42D0-A942-9926B7F33A5A}">
          <x14:formula1>
            <xm:f>BD!$H$1:$H$21</xm:f>
          </x14:formula1>
          <xm:sqref>J4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AEE18-CE85-4429-95F2-171BD65EE048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7" customWidth="1"/>
    <col min="17" max="17" width="18" style="172" customWidth="1"/>
    <col min="18" max="22" width="15" style="177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6"/>
      <c r="Q1" s="171"/>
      <c r="R1" s="176"/>
      <c r="S1" s="176"/>
      <c r="T1" s="176"/>
      <c r="U1" s="176"/>
      <c r="V1" s="178"/>
    </row>
    <row r="2" spans="1:23" ht="36.75" x14ac:dyDescent="0.2">
      <c r="A2" s="22"/>
      <c r="G2" s="274" t="str">
        <f ca="1">IFERROR(INDIRECT(Q8),"Falta selección de nº beneficiario")</f>
        <v>Escribir denominación B10</v>
      </c>
      <c r="H2" s="274"/>
      <c r="I2" s="274"/>
      <c r="J2" s="274"/>
      <c r="K2" s="274"/>
      <c r="L2" s="274"/>
      <c r="Q2" s="172">
        <v>10</v>
      </c>
    </row>
    <row r="3" spans="1:23" x14ac:dyDescent="0.2">
      <c r="A3" s="22"/>
      <c r="P3" s="116"/>
      <c r="Q3" s="116" t="str">
        <f>IF(OR(Q2="p",Q2="e"),"B"&amp;Q2&amp;"_detalle!A1","B"&amp;Q2&amp;"_detalle!A1")</f>
        <v>B10_detalle!A1</v>
      </c>
      <c r="R3" s="116"/>
      <c r="S3" s="116"/>
      <c r="T3" s="116"/>
      <c r="U3" s="116"/>
      <c r="V3" s="116"/>
      <c r="W3" s="127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C:\ECO\001_COOPERA\01_CoFFEE\05_candidaturas\01_FdC_FF\FF\[02_FF_15_beneficiarios_220929_limpio.xlsx]B10_detalle</v>
      </c>
      <c r="R4" s="128"/>
      <c r="S4" s="128"/>
      <c r="T4" s="128"/>
      <c r="U4" s="128"/>
      <c r="V4" s="128"/>
      <c r="W4" s="173"/>
    </row>
    <row r="5" spans="1:23" x14ac:dyDescent="0.2">
      <c r="A5" s="22"/>
      <c r="P5" s="117" t="s">
        <v>295</v>
      </c>
      <c r="Q5" s="117">
        <f ca="1">LEN(Q4)</f>
        <v>112</v>
      </c>
      <c r="R5" s="116"/>
      <c r="S5" s="116"/>
      <c r="T5" s="116"/>
      <c r="U5" s="116"/>
      <c r="V5" s="116"/>
      <c r="W5" s="127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101</v>
      </c>
      <c r="R6" s="116"/>
      <c r="S6" s="116"/>
      <c r="T6" s="116"/>
      <c r="U6" s="114"/>
      <c r="V6" s="116"/>
      <c r="W6" s="127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B10_detalle</v>
      </c>
      <c r="R7" s="116"/>
      <c r="S7" s="116"/>
      <c r="T7" s="116"/>
      <c r="U7" s="114"/>
      <c r="V7" s="116"/>
      <c r="W7" s="127"/>
    </row>
    <row r="8" spans="1:23" s="93" customFormat="1" ht="20.100000000000001" customHeight="1" x14ac:dyDescent="0.25">
      <c r="A8" s="165" t="s">
        <v>277</v>
      </c>
      <c r="B8" s="165" t="str">
        <f>'1.INTRO'!A29</f>
        <v>A1</v>
      </c>
      <c r="C8" s="165" t="str">
        <f>'1.INTRO'!A30</f>
        <v>A2</v>
      </c>
      <c r="D8" s="165" t="str">
        <f>'1.INTRO'!A31</f>
        <v>A3</v>
      </c>
      <c r="E8" s="165" t="str">
        <f>'1.INTRO'!A32</f>
        <v>A4</v>
      </c>
      <c r="F8" s="165" t="str">
        <f>'1.INTRO'!A33</f>
        <v>A5</v>
      </c>
      <c r="G8" s="165" t="str">
        <f>'1.INTRO'!A34</f>
        <v>A6</v>
      </c>
      <c r="H8" s="165" t="s">
        <v>1</v>
      </c>
      <c r="I8" s="165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'1.INTRO'!C15</v>
      </c>
      <c r="R8" s="129"/>
      <c r="S8" s="116"/>
      <c r="T8" s="116"/>
      <c r="U8" s="115"/>
      <c r="V8" s="118"/>
      <c r="W8" s="164"/>
    </row>
    <row r="9" spans="1:23" s="96" customFormat="1" ht="20.100000000000001" customHeight="1" x14ac:dyDescent="0.25">
      <c r="A9" s="100" t="str">
        <f>BD!D2&amp;". "&amp;BD!E2</f>
        <v>1. Personal</v>
      </c>
      <c r="B9" s="101">
        <f ca="1">INDIRECT(Q11)</f>
        <v>0</v>
      </c>
      <c r="C9" s="101">
        <f t="shared" ref="B9:G14" ca="1" si="0">INDIRECT(R11)</f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64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27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B10_detalle!E25</v>
      </c>
      <c r="R11" s="116" t="str">
        <f ca="1">+Q23</f>
        <v>B10_detalle!E98</v>
      </c>
      <c r="S11" s="116" t="str">
        <f ca="1">+Q29</f>
        <v>B10_detalle!E171</v>
      </c>
      <c r="T11" s="116" t="str">
        <f ca="1">+Q35</f>
        <v>B10_detalle!E244</v>
      </c>
      <c r="U11" s="116" t="str">
        <f ca="1">+Q41</f>
        <v>B10_detalle!E317</v>
      </c>
      <c r="V11" s="116" t="str">
        <f ca="1">+Q45</f>
        <v>B10_detalle!E368</v>
      </c>
      <c r="W11" s="164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B10_detalle!E28</v>
      </c>
      <c r="R12" s="116" t="str">
        <f t="shared" ref="R12:R16" ca="1" si="6">+Q24</f>
        <v>B10_detalle!E101</v>
      </c>
      <c r="S12" s="116" t="str">
        <f t="shared" ref="S12:S16" ca="1" si="7">+Q30</f>
        <v>B10_detalle!E174</v>
      </c>
      <c r="T12" s="116" t="str">
        <f t="shared" ref="T12:T16" ca="1" si="8">+Q36</f>
        <v>B10_detalle!E247</v>
      </c>
      <c r="U12" s="116" t="str">
        <f t="shared" ref="U12:U14" ca="1" si="9">+Q42</f>
        <v>B10_detalle!E320</v>
      </c>
      <c r="V12" s="116" t="str">
        <f ca="1">+Q46</f>
        <v>B10_detalle!E371</v>
      </c>
      <c r="W12" s="164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B10_detalle!E31</v>
      </c>
      <c r="R13" s="116" t="str">
        <f t="shared" ca="1" si="6"/>
        <v>B10_detalle!E104</v>
      </c>
      <c r="S13" s="116" t="str">
        <f t="shared" ca="1" si="7"/>
        <v>B10_detalle!E177</v>
      </c>
      <c r="T13" s="116" t="str">
        <f t="shared" ca="1" si="8"/>
        <v>B10_detalle!E250</v>
      </c>
      <c r="U13" s="116" t="str">
        <f t="shared" ca="1" si="9"/>
        <v>B10_detalle!E323</v>
      </c>
      <c r="V13" s="116" t="str">
        <f ca="1">+Q47</f>
        <v>B10_detalle!E374</v>
      </c>
      <c r="W13" s="164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B10_detalle!E48</v>
      </c>
      <c r="R14" s="116" t="str">
        <f t="shared" ca="1" si="6"/>
        <v>B10_detalle!E121</v>
      </c>
      <c r="S14" s="116" t="str">
        <f t="shared" ca="1" si="7"/>
        <v>B10_detalle!E194</v>
      </c>
      <c r="T14" s="116" t="str">
        <f t="shared" ca="1" si="8"/>
        <v>B10_detalle!E267</v>
      </c>
      <c r="U14" s="116" t="str">
        <f t="shared" ca="1" si="9"/>
        <v>B10_detalle!E340</v>
      </c>
      <c r="V14" s="116" t="str">
        <f ca="1">+Q48</f>
        <v>B10_detalle!E391</v>
      </c>
      <c r="W14" s="164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B10_detalle!E59</v>
      </c>
      <c r="R15" s="116" t="str">
        <f t="shared" ca="1" si="6"/>
        <v>B10_detalle!E132</v>
      </c>
      <c r="S15" s="116" t="str">
        <f t="shared" ca="1" si="7"/>
        <v>B10_detalle!E205</v>
      </c>
      <c r="T15" s="116" t="str">
        <f t="shared" ca="1" si="8"/>
        <v>B10_detalle!E278</v>
      </c>
      <c r="U15" s="116"/>
      <c r="V15" s="116"/>
      <c r="W15" s="164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B10_detalle!E70</v>
      </c>
      <c r="R16" s="116" t="str">
        <f t="shared" ca="1" si="6"/>
        <v>B10_detalle!E143</v>
      </c>
      <c r="S16" s="116" t="str">
        <f t="shared" ca="1" si="7"/>
        <v>B10_detalle!E216</v>
      </c>
      <c r="T16" s="116" t="str">
        <f t="shared" ca="1" si="8"/>
        <v>B10_detalle!E289</v>
      </c>
      <c r="U16" s="116"/>
      <c r="V16" s="116"/>
      <c r="W16" s="164"/>
    </row>
    <row r="17" spans="1:23" s="93" customFormat="1" ht="20.100000000000001" customHeight="1" x14ac:dyDescent="0.25">
      <c r="P17" s="120">
        <v>25</v>
      </c>
      <c r="Q17" s="116" t="str">
        <f ca="1">+$Q$7&amp;"!E"&amp;P17</f>
        <v>B10_detalle!E25</v>
      </c>
      <c r="R17" s="115"/>
      <c r="S17" s="115"/>
      <c r="T17" s="115"/>
      <c r="U17" s="115"/>
      <c r="V17" s="118"/>
      <c r="W17" s="164"/>
    </row>
    <row r="18" spans="1:23" s="93" customFormat="1" ht="20.100000000000001" customHeight="1" x14ac:dyDescent="0.25">
      <c r="A18" s="165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ref="Q18:Q48" ca="1" si="12">+$Q$7&amp;"!E"&amp;P18</f>
        <v>B10_detalle!E28</v>
      </c>
      <c r="R18" s="118"/>
      <c r="S18" s="118"/>
      <c r="T18" s="118"/>
      <c r="U18" s="118"/>
      <c r="V18" s="118"/>
      <c r="W18" s="164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B10_detalle!E31</v>
      </c>
      <c r="R19" s="118"/>
      <c r="S19" s="118"/>
      <c r="T19" s="118"/>
      <c r="U19" s="118"/>
      <c r="V19" s="118"/>
      <c r="W19" s="164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B10_detalle!E48</v>
      </c>
      <c r="R20" s="118"/>
      <c r="S20" s="118"/>
      <c r="T20" s="118"/>
      <c r="U20" s="118"/>
      <c r="V20" s="118"/>
      <c r="W20" s="164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B10_detalle!E59</v>
      </c>
      <c r="R21" s="118"/>
      <c r="S21" s="118"/>
      <c r="T21" s="118"/>
      <c r="U21" s="118"/>
      <c r="V21" s="118"/>
      <c r="W21" s="164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B10_detalle!E70</v>
      </c>
      <c r="R22" s="118"/>
      <c r="S22" s="118"/>
      <c r="T22" s="118"/>
      <c r="U22" s="118"/>
      <c r="V22" s="118"/>
      <c r="W22" s="164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B10_detalle!E98</v>
      </c>
      <c r="R23" s="118"/>
      <c r="S23" s="118"/>
      <c r="T23" s="118"/>
      <c r="U23" s="118"/>
      <c r="V23" s="118"/>
      <c r="W23" s="164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B10_detalle!E101</v>
      </c>
      <c r="R24" s="118"/>
      <c r="S24" s="118"/>
      <c r="T24" s="118"/>
      <c r="U24" s="118"/>
      <c r="V24" s="118"/>
      <c r="W24" s="164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B10_detalle!E104</v>
      </c>
      <c r="R25" s="118"/>
      <c r="S25" s="118"/>
      <c r="T25" s="118"/>
      <c r="U25" s="118"/>
      <c r="V25" s="118"/>
      <c r="W25" s="164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B10_detalle!E121</v>
      </c>
      <c r="R26" s="118"/>
      <c r="S26" s="118"/>
      <c r="T26" s="118"/>
      <c r="U26" s="118"/>
      <c r="V26" s="118"/>
      <c r="W26" s="164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B10_detalle!E132</v>
      </c>
      <c r="R27" s="116"/>
      <c r="S27" s="116"/>
      <c r="T27" s="116"/>
      <c r="U27" s="116"/>
      <c r="V27" s="116"/>
      <c r="W27" s="127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B10_detalle!E143</v>
      </c>
      <c r="R28" s="114"/>
      <c r="S28" s="116"/>
      <c r="T28" s="116"/>
      <c r="U28" s="116"/>
      <c r="V28" s="116"/>
      <c r="W28" s="127"/>
    </row>
    <row r="29" spans="1:23" s="93" customFormat="1" ht="20.100000000000001" customHeight="1" x14ac:dyDescent="0.25">
      <c r="A29" s="99"/>
      <c r="B29" s="165">
        <f>+'1.INTRO'!A37</f>
        <v>0</v>
      </c>
      <c r="C29" s="165">
        <f>+'1.INTRO'!A38</f>
        <v>0</v>
      </c>
      <c r="D29" s="165">
        <f>+'1.INTRO'!A39</f>
        <v>0</v>
      </c>
      <c r="E29" s="165">
        <f>+'1.INTRO'!A40</f>
        <v>0</v>
      </c>
      <c r="F29" s="165">
        <f>+'1.INTRO'!A41</f>
        <v>0</v>
      </c>
      <c r="G29" s="165">
        <f>+'1.INTRO'!A42</f>
        <v>0</v>
      </c>
      <c r="H29" s="165">
        <f>+'1.INTRO'!A43</f>
        <v>0</v>
      </c>
      <c r="I29" s="165">
        <f>+'1.INTRO'!A44</f>
        <v>0</v>
      </c>
      <c r="J29" s="165">
        <f>+'1.INTRO'!A45</f>
        <v>0</v>
      </c>
      <c r="K29" s="165">
        <f>+'1.INTRO'!A46</f>
        <v>0</v>
      </c>
      <c r="L29" s="165">
        <f>+'1.INTRO'!A47</f>
        <v>0</v>
      </c>
      <c r="M29" s="97"/>
      <c r="P29" s="118">
        <f>+P23+73</f>
        <v>171</v>
      </c>
      <c r="Q29" s="116" t="str">
        <f t="shared" ca="1" si="12"/>
        <v>B10_detalle!E171</v>
      </c>
      <c r="R29" s="118"/>
      <c r="S29" s="118"/>
      <c r="T29" s="118"/>
      <c r="U29" s="118"/>
      <c r="V29" s="118"/>
      <c r="W29" s="164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B10_detalle!E174</v>
      </c>
      <c r="R30" s="118"/>
      <c r="S30" s="118"/>
      <c r="T30" s="118"/>
      <c r="U30" s="118"/>
      <c r="V30" s="118"/>
      <c r="W30" s="164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B10_detalle!E177</v>
      </c>
      <c r="R31" s="118"/>
      <c r="S31" s="118"/>
      <c r="T31" s="118"/>
      <c r="U31" s="118"/>
      <c r="V31" s="118"/>
      <c r="W31" s="164"/>
    </row>
    <row r="32" spans="1:23" s="93" customFormat="1" ht="20.100000000000001" customHeight="1" x14ac:dyDescent="0.25">
      <c r="A32" s="99"/>
      <c r="B32" s="165">
        <f>+'1.INTRO'!A48</f>
        <v>0</v>
      </c>
      <c r="C32" s="165">
        <f>+'1.INTRO'!A49</f>
        <v>0</v>
      </c>
      <c r="D32" s="165">
        <f>+'1.INTRO'!A50</f>
        <v>0</v>
      </c>
      <c r="E32" s="165">
        <f>+'1.INTRO'!A51</f>
        <v>0</v>
      </c>
      <c r="F32" s="165">
        <f>+'1.INTRO'!A52</f>
        <v>0</v>
      </c>
      <c r="G32" s="165">
        <f>+'1.INTRO'!A53</f>
        <v>0</v>
      </c>
      <c r="H32" s="165">
        <f>+'1.INTRO'!A54</f>
        <v>0</v>
      </c>
      <c r="I32" s="165">
        <f>+'1.INTRO'!A55</f>
        <v>0</v>
      </c>
      <c r="J32" s="165">
        <f>+'1.INTRO'!A56</f>
        <v>0</v>
      </c>
      <c r="K32" s="165">
        <f>+'1.INTRO'!A50</f>
        <v>0</v>
      </c>
      <c r="L32" s="165">
        <f>+'1.INTRO'!A51</f>
        <v>0</v>
      </c>
      <c r="P32" s="118">
        <f t="shared" si="19"/>
        <v>194</v>
      </c>
      <c r="Q32" s="116" t="str">
        <f t="shared" ca="1" si="12"/>
        <v>B10_detalle!E194</v>
      </c>
      <c r="R32" s="118"/>
      <c r="S32" s="118"/>
      <c r="T32" s="118"/>
      <c r="U32" s="118"/>
      <c r="V32" s="118"/>
      <c r="W32" s="164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B10_detalle!E205</v>
      </c>
      <c r="R33" s="118"/>
      <c r="S33" s="118"/>
      <c r="T33" s="118"/>
      <c r="U33" s="118"/>
      <c r="V33" s="118"/>
      <c r="W33" s="164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B10_detalle!E216</v>
      </c>
      <c r="R34" s="118"/>
      <c r="S34" s="118"/>
      <c r="T34" s="118"/>
      <c r="U34" s="118"/>
      <c r="V34" s="118"/>
      <c r="W34" s="164"/>
    </row>
    <row r="35" spans="1:23" s="93" customFormat="1" ht="20.100000000000001" customHeight="1" x14ac:dyDescent="0.25">
      <c r="A35" s="99"/>
      <c r="B35" s="165">
        <f>+'1.INTRO'!A52</f>
        <v>0</v>
      </c>
      <c r="C35" s="165">
        <f>+'1.INTRO'!A53</f>
        <v>0</v>
      </c>
      <c r="D35" s="165">
        <f>+'1.INTRO'!A54</f>
        <v>0</v>
      </c>
      <c r="E35" s="165">
        <f>+'1.INTRO'!A55</f>
        <v>0</v>
      </c>
      <c r="F35" s="165">
        <f>+'1.INTRO'!A56</f>
        <v>0</v>
      </c>
      <c r="G35" s="165">
        <f>+'1.INTRO'!A57</f>
        <v>0</v>
      </c>
      <c r="H35" s="165">
        <f>+'1.INTRO'!A58</f>
        <v>0</v>
      </c>
      <c r="I35" s="165">
        <f>+'1.INTRO'!A59</f>
        <v>0</v>
      </c>
      <c r="J35" s="165">
        <f>+'1.INTRO'!A60</f>
        <v>0</v>
      </c>
      <c r="K35" s="165">
        <f>+'1.INTRO'!A61</f>
        <v>0</v>
      </c>
      <c r="L35" s="165">
        <f>+'1.INTRO'!A62</f>
        <v>0</v>
      </c>
      <c r="P35" s="118">
        <f t="shared" si="19"/>
        <v>244</v>
      </c>
      <c r="Q35" s="116" t="str">
        <f t="shared" ca="1" si="12"/>
        <v>B10_detalle!E244</v>
      </c>
      <c r="R35" s="118"/>
      <c r="S35" s="118"/>
      <c r="T35" s="118"/>
      <c r="U35" s="118"/>
      <c r="V35" s="118"/>
      <c r="W35" s="164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B10_detalle!E247</v>
      </c>
      <c r="R36" s="118"/>
      <c r="S36" s="118"/>
      <c r="T36" s="118"/>
      <c r="U36" s="118"/>
      <c r="V36" s="118"/>
      <c r="W36" s="164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B10_detalle!E250</v>
      </c>
      <c r="R37" s="118"/>
      <c r="S37" s="118"/>
      <c r="T37" s="118"/>
      <c r="U37" s="118"/>
      <c r="V37" s="118"/>
      <c r="W37" s="164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B10_detalle!E267</v>
      </c>
      <c r="R38" s="118"/>
      <c r="S38" s="118"/>
      <c r="T38" s="118"/>
      <c r="U38" s="118"/>
      <c r="V38" s="118"/>
      <c r="W38" s="164"/>
    </row>
    <row r="39" spans="1:23" ht="18" x14ac:dyDescent="0.25">
      <c r="J39" s="24"/>
      <c r="P39" s="118">
        <f t="shared" si="19"/>
        <v>278</v>
      </c>
      <c r="Q39" s="116" t="str">
        <f t="shared" ca="1" si="12"/>
        <v>B10_detalle!E278</v>
      </c>
      <c r="R39" s="116"/>
      <c r="S39" s="116"/>
      <c r="T39" s="116"/>
      <c r="U39" s="116"/>
      <c r="V39" s="116"/>
      <c r="W39" s="127"/>
    </row>
    <row r="40" spans="1:23" ht="18" x14ac:dyDescent="0.25">
      <c r="J40" s="24"/>
      <c r="P40" s="118">
        <f t="shared" si="19"/>
        <v>289</v>
      </c>
      <c r="Q40" s="116" t="str">
        <f t="shared" ca="1" si="12"/>
        <v>B10_detalle!E289</v>
      </c>
      <c r="R40" s="116"/>
      <c r="S40" s="116"/>
      <c r="T40" s="116"/>
      <c r="U40" s="116"/>
      <c r="V40" s="116"/>
      <c r="W40" s="127"/>
    </row>
    <row r="41" spans="1:23" ht="18" x14ac:dyDescent="0.25">
      <c r="J41" s="24"/>
      <c r="P41" s="118">
        <f t="shared" si="19"/>
        <v>317</v>
      </c>
      <c r="Q41" s="116" t="str">
        <f t="shared" ca="1" si="12"/>
        <v>B10_detalle!E317</v>
      </c>
      <c r="R41" s="116"/>
      <c r="S41" s="116"/>
      <c r="T41" s="116"/>
      <c r="U41" s="116"/>
      <c r="V41" s="116"/>
      <c r="W41" s="127"/>
    </row>
    <row r="42" spans="1:23" ht="18" x14ac:dyDescent="0.25">
      <c r="J42" s="24"/>
      <c r="P42" s="118">
        <f t="shared" si="19"/>
        <v>320</v>
      </c>
      <c r="Q42" s="116" t="str">
        <f t="shared" ca="1" si="12"/>
        <v>B10_detalle!E320</v>
      </c>
      <c r="R42" s="116"/>
      <c r="S42" s="116"/>
      <c r="T42" s="116"/>
      <c r="U42" s="116"/>
      <c r="V42" s="116"/>
      <c r="W42" s="127"/>
    </row>
    <row r="43" spans="1:23" ht="18" x14ac:dyDescent="0.25">
      <c r="J43" s="24"/>
      <c r="P43" s="118">
        <f t="shared" si="19"/>
        <v>323</v>
      </c>
      <c r="Q43" s="116" t="str">
        <f t="shared" ca="1" si="12"/>
        <v>B10_detalle!E323</v>
      </c>
      <c r="R43" s="116"/>
      <c r="S43" s="116"/>
      <c r="T43" s="116"/>
      <c r="U43" s="116"/>
      <c r="V43" s="116"/>
      <c r="W43" s="127"/>
    </row>
    <row r="44" spans="1:23" ht="18" x14ac:dyDescent="0.25">
      <c r="J44" s="24"/>
      <c r="P44" s="118">
        <f t="shared" si="19"/>
        <v>340</v>
      </c>
      <c r="Q44" s="116" t="str">
        <f t="shared" ca="1" si="12"/>
        <v>B10_detalle!E340</v>
      </c>
      <c r="R44" s="116"/>
      <c r="S44" s="116"/>
      <c r="T44" s="116"/>
      <c r="U44" s="116"/>
      <c r="V44" s="116"/>
      <c r="W44" s="127"/>
    </row>
    <row r="45" spans="1:23" ht="18" x14ac:dyDescent="0.25">
      <c r="J45" s="24"/>
      <c r="P45" s="118">
        <v>368</v>
      </c>
      <c r="Q45" s="116" t="str">
        <f t="shared" ca="1" si="12"/>
        <v>B10_detalle!E368</v>
      </c>
      <c r="R45" s="116"/>
      <c r="S45" s="116"/>
      <c r="T45" s="116"/>
      <c r="U45" s="116"/>
      <c r="V45" s="116"/>
      <c r="W45" s="127"/>
    </row>
    <row r="46" spans="1:23" ht="18" x14ac:dyDescent="0.25">
      <c r="J46" s="24"/>
      <c r="P46" s="118">
        <v>371</v>
      </c>
      <c r="Q46" s="116" t="str">
        <f t="shared" ca="1" si="12"/>
        <v>B10_detalle!E371</v>
      </c>
      <c r="R46" s="116"/>
      <c r="S46" s="116"/>
      <c r="T46" s="116"/>
      <c r="U46" s="116"/>
      <c r="V46" s="116"/>
      <c r="W46" s="127"/>
    </row>
    <row r="47" spans="1:23" ht="18" x14ac:dyDescent="0.25">
      <c r="J47" s="24"/>
      <c r="P47" s="118">
        <v>374</v>
      </c>
      <c r="Q47" s="116" t="str">
        <f t="shared" ca="1" si="12"/>
        <v>B10_detalle!E374</v>
      </c>
      <c r="R47" s="116"/>
      <c r="S47" s="116"/>
      <c r="T47" s="116"/>
      <c r="U47" s="116"/>
      <c r="V47" s="116"/>
      <c r="W47" s="127"/>
    </row>
    <row r="48" spans="1:23" ht="18" x14ac:dyDescent="0.25">
      <c r="J48" s="24"/>
      <c r="P48" s="118">
        <v>391</v>
      </c>
      <c r="Q48" s="116" t="str">
        <f t="shared" ca="1" si="12"/>
        <v>B10_detalle!E391</v>
      </c>
      <c r="R48" s="116"/>
      <c r="S48" s="116"/>
      <c r="T48" s="116"/>
      <c r="U48" s="116"/>
      <c r="V48" s="116"/>
      <c r="W48" s="127"/>
    </row>
    <row r="49" spans="10:23" ht="18" x14ac:dyDescent="0.25">
      <c r="J49" s="24"/>
      <c r="P49" s="118"/>
      <c r="Q49" s="116"/>
      <c r="R49" s="116"/>
      <c r="S49" s="116"/>
      <c r="T49" s="116"/>
      <c r="U49" s="116"/>
      <c r="V49" s="116"/>
      <c r="W49" s="127"/>
    </row>
    <row r="50" spans="10:23" ht="18" x14ac:dyDescent="0.25">
      <c r="J50" s="24"/>
      <c r="P50" s="118"/>
      <c r="Q50" s="116"/>
      <c r="R50" s="116"/>
      <c r="S50" s="116"/>
      <c r="T50" s="116"/>
      <c r="U50" s="116"/>
      <c r="V50" s="116"/>
      <c r="W50" s="127"/>
    </row>
    <row r="51" spans="10:23" ht="18" x14ac:dyDescent="0.25">
      <c r="J51" s="24"/>
      <c r="P51" s="118"/>
      <c r="Q51" s="116"/>
      <c r="R51" s="116"/>
      <c r="S51" s="116"/>
      <c r="T51" s="116"/>
      <c r="U51" s="116"/>
      <c r="V51" s="116"/>
      <c r="W51" s="127"/>
    </row>
    <row r="52" spans="10:23" ht="18" x14ac:dyDescent="0.25">
      <c r="J52" s="24"/>
      <c r="P52" s="118"/>
      <c r="Q52" s="116"/>
      <c r="R52" s="116"/>
      <c r="S52" s="116"/>
      <c r="T52" s="116"/>
      <c r="U52" s="116"/>
      <c r="V52" s="116"/>
      <c r="W52" s="127"/>
    </row>
    <row r="53" spans="10:23" x14ac:dyDescent="0.2">
      <c r="J53" s="24"/>
      <c r="P53" s="116"/>
      <c r="Q53" s="116"/>
      <c r="R53" s="116"/>
      <c r="S53" s="116"/>
      <c r="T53" s="116"/>
      <c r="U53" s="116"/>
      <c r="V53" s="116"/>
      <c r="W53" s="127"/>
    </row>
    <row r="54" spans="10:23" x14ac:dyDescent="0.2">
      <c r="J54" s="24"/>
      <c r="P54" s="116"/>
      <c r="Q54" s="116"/>
      <c r="R54" s="116"/>
      <c r="S54" s="116"/>
      <c r="T54" s="116"/>
      <c r="U54" s="116"/>
      <c r="V54" s="116"/>
      <c r="W54" s="127"/>
    </row>
    <row r="55" spans="10:23" x14ac:dyDescent="0.2">
      <c r="J55" s="24"/>
      <c r="P55" s="116"/>
      <c r="Q55" s="116"/>
      <c r="R55" s="116"/>
      <c r="S55" s="116"/>
      <c r="T55" s="116"/>
      <c r="U55" s="116"/>
      <c r="V55" s="116"/>
      <c r="W55" s="127"/>
    </row>
    <row r="56" spans="10:23" x14ac:dyDescent="0.2">
      <c r="J56" s="24"/>
      <c r="P56" s="116"/>
      <c r="Q56" s="116"/>
      <c r="R56" s="116"/>
      <c r="S56" s="116"/>
      <c r="T56" s="116"/>
      <c r="U56" s="116"/>
      <c r="V56" s="116"/>
      <c r="W56" s="127"/>
    </row>
    <row r="57" spans="10:23" x14ac:dyDescent="0.2">
      <c r="J57" s="24"/>
      <c r="P57" s="116"/>
      <c r="Q57" s="116"/>
      <c r="R57" s="116"/>
      <c r="S57" s="116"/>
      <c r="T57" s="116"/>
      <c r="U57" s="116"/>
      <c r="V57" s="116"/>
      <c r="W57" s="127"/>
    </row>
    <row r="58" spans="10:23" x14ac:dyDescent="0.2">
      <c r="J58" s="24"/>
      <c r="P58" s="116"/>
      <c r="Q58" s="116"/>
      <c r="R58" s="116"/>
      <c r="S58" s="116"/>
      <c r="T58" s="116"/>
      <c r="U58" s="116"/>
      <c r="V58" s="116"/>
      <c r="W58" s="127"/>
    </row>
    <row r="59" spans="10:23" x14ac:dyDescent="0.2">
      <c r="J59" s="24"/>
      <c r="P59" s="116"/>
      <c r="Q59" s="116"/>
      <c r="R59" s="116"/>
      <c r="S59" s="116"/>
      <c r="T59" s="116"/>
      <c r="U59" s="116"/>
      <c r="V59" s="116"/>
      <c r="W59" s="127"/>
    </row>
    <row r="60" spans="10:23" x14ac:dyDescent="0.2">
      <c r="J60" s="24"/>
      <c r="P60" s="116"/>
      <c r="Q60" s="116"/>
      <c r="R60" s="116"/>
      <c r="S60" s="116"/>
      <c r="T60" s="116"/>
      <c r="U60" s="116"/>
      <c r="V60" s="116"/>
      <c r="W60" s="127"/>
    </row>
    <row r="61" spans="10:23" x14ac:dyDescent="0.2">
      <c r="J61" s="24"/>
      <c r="P61" s="116"/>
      <c r="Q61" s="116"/>
      <c r="R61" s="116"/>
      <c r="S61" s="116"/>
      <c r="T61" s="116"/>
      <c r="U61" s="116"/>
      <c r="V61" s="116"/>
      <c r="W61" s="127"/>
    </row>
    <row r="62" spans="10:23" x14ac:dyDescent="0.2">
      <c r="J62" s="24"/>
      <c r="P62" s="116"/>
      <c r="Q62" s="116"/>
      <c r="R62" s="116"/>
      <c r="S62" s="116"/>
      <c r="T62" s="116"/>
      <c r="U62" s="116"/>
      <c r="V62" s="116"/>
      <c r="W62" s="127"/>
    </row>
    <row r="63" spans="10:23" x14ac:dyDescent="0.2">
      <c r="J63" s="24"/>
      <c r="P63" s="116"/>
      <c r="Q63" s="116"/>
      <c r="R63" s="116"/>
      <c r="S63" s="116"/>
      <c r="T63" s="116"/>
      <c r="U63" s="116"/>
      <c r="V63" s="116"/>
      <c r="W63" s="127"/>
    </row>
    <row r="64" spans="10:23" x14ac:dyDescent="0.2">
      <c r="J64" s="24"/>
      <c r="P64" s="116"/>
      <c r="Q64" s="116"/>
      <c r="R64" s="116"/>
      <c r="S64" s="116"/>
      <c r="T64" s="116"/>
      <c r="U64" s="116"/>
      <c r="V64" s="116"/>
      <c r="W64" s="127"/>
    </row>
    <row r="65" spans="10:23" x14ac:dyDescent="0.2">
      <c r="J65" s="24"/>
      <c r="P65" s="116"/>
      <c r="Q65" s="116"/>
      <c r="R65" s="116"/>
      <c r="S65" s="116"/>
      <c r="T65" s="116"/>
      <c r="U65" s="116"/>
      <c r="V65" s="116"/>
      <c r="W65" s="127"/>
    </row>
    <row r="66" spans="10:23" x14ac:dyDescent="0.2">
      <c r="J66" s="24"/>
      <c r="P66" s="116"/>
      <c r="Q66" s="116"/>
      <c r="R66" s="116"/>
      <c r="S66" s="116"/>
      <c r="T66" s="116"/>
      <c r="U66" s="116"/>
      <c r="V66" s="116"/>
      <c r="W66" s="127"/>
    </row>
    <row r="67" spans="10:23" x14ac:dyDescent="0.2">
      <c r="J67" s="24"/>
      <c r="P67" s="116"/>
      <c r="Q67" s="116"/>
      <c r="R67" s="116"/>
      <c r="S67" s="116"/>
      <c r="T67" s="116"/>
      <c r="U67" s="116"/>
      <c r="V67" s="116"/>
      <c r="W67" s="127"/>
    </row>
    <row r="68" spans="10:23" x14ac:dyDescent="0.2">
      <c r="J68" s="24"/>
      <c r="P68" s="116"/>
      <c r="Q68" s="116"/>
      <c r="R68" s="116"/>
      <c r="S68" s="116"/>
      <c r="T68" s="116"/>
      <c r="U68" s="116"/>
      <c r="V68" s="116"/>
      <c r="W68" s="127"/>
    </row>
    <row r="69" spans="10:23" x14ac:dyDescent="0.2">
      <c r="J69" s="24"/>
      <c r="P69" s="116"/>
      <c r="Q69" s="116"/>
      <c r="R69" s="116"/>
      <c r="S69" s="116"/>
      <c r="T69" s="116"/>
      <c r="U69" s="116"/>
      <c r="V69" s="116"/>
      <c r="W69" s="127"/>
    </row>
    <row r="70" spans="10:23" x14ac:dyDescent="0.2">
      <c r="J70" s="25"/>
      <c r="P70" s="116"/>
      <c r="Q70" s="116"/>
      <c r="R70" s="116"/>
      <c r="S70" s="116"/>
      <c r="T70" s="116"/>
      <c r="U70" s="116"/>
      <c r="V70" s="116"/>
      <c r="W70" s="127"/>
    </row>
    <row r="71" spans="10:23" x14ac:dyDescent="0.2">
      <c r="J71" s="25"/>
      <c r="P71" s="116"/>
      <c r="Q71" s="116"/>
      <c r="R71" s="116"/>
      <c r="S71" s="116"/>
      <c r="T71" s="116"/>
      <c r="U71" s="116"/>
      <c r="V71" s="116"/>
      <c r="W71" s="127"/>
    </row>
    <row r="72" spans="10:23" x14ac:dyDescent="0.2">
      <c r="J72" s="25"/>
      <c r="P72" s="116"/>
      <c r="Q72" s="116"/>
      <c r="R72" s="116"/>
      <c r="S72" s="116"/>
      <c r="T72" s="116"/>
      <c r="U72" s="116"/>
      <c r="V72" s="116"/>
      <c r="W72" s="127"/>
    </row>
    <row r="73" spans="10:23" x14ac:dyDescent="0.2">
      <c r="J73" s="25"/>
      <c r="P73" s="116"/>
      <c r="Q73" s="116"/>
      <c r="R73" s="116"/>
      <c r="S73" s="116"/>
      <c r="T73" s="116"/>
      <c r="U73" s="116"/>
      <c r="V73" s="116"/>
      <c r="W73" s="127"/>
    </row>
    <row r="74" spans="10:23" x14ac:dyDescent="0.2">
      <c r="J74" s="25"/>
      <c r="P74" s="116"/>
      <c r="Q74" s="116"/>
      <c r="R74" s="116"/>
      <c r="S74" s="116"/>
      <c r="T74" s="116"/>
      <c r="U74" s="116"/>
      <c r="V74" s="116"/>
      <c r="W74" s="127"/>
    </row>
    <row r="75" spans="10:23" x14ac:dyDescent="0.2">
      <c r="J75" s="25"/>
      <c r="P75" s="116"/>
      <c r="Q75" s="116"/>
      <c r="R75" s="116"/>
      <c r="S75" s="116"/>
      <c r="T75" s="116"/>
      <c r="U75" s="116"/>
      <c r="V75" s="116"/>
      <c r="W75" s="127"/>
    </row>
    <row r="76" spans="10:23" x14ac:dyDescent="0.2">
      <c r="J76" s="25"/>
      <c r="P76" s="116"/>
      <c r="Q76" s="116"/>
      <c r="R76" s="116"/>
      <c r="S76" s="116"/>
      <c r="T76" s="116"/>
      <c r="U76" s="116"/>
      <c r="V76" s="116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hjDWBZAWbijgqgVbQ8clTPygcb+/gsp2eznvsXgfX/5BBH3cT6GFvnsA4+WwAoTHMKiij/XDKBSVl2n4QHwjrg==" saltValue="phFqCa23YdXhJC12TdhZ1w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83" priority="7">
      <formula>AND($K$19&gt;0,$K$19&lt;&gt;$H$9)</formula>
    </cfRule>
  </conditionalFormatting>
  <conditionalFormatting sqref="K22">
    <cfRule type="expression" dxfId="82" priority="6">
      <formula>AND($K$22&gt;0,$K$22&lt;&gt;$H$12)</formula>
    </cfRule>
  </conditionalFormatting>
  <conditionalFormatting sqref="K23">
    <cfRule type="expression" dxfId="81" priority="5" stopIfTrue="1">
      <formula>AND($K$23&gt;0,$K$23&lt;&gt;$H$13)</formula>
    </cfRule>
  </conditionalFormatting>
  <conditionalFormatting sqref="K24">
    <cfRule type="expression" dxfId="80" priority="4">
      <formula>AND($K$24&gt;0,$K$24&lt;&gt;$H$14)</formula>
    </cfRule>
  </conditionalFormatting>
  <conditionalFormatting sqref="J8:L8">
    <cfRule type="expression" dxfId="79" priority="3">
      <formula>$J$8&lt;&gt;""</formula>
    </cfRule>
  </conditionalFormatting>
  <conditionalFormatting sqref="B38:L38">
    <cfRule type="expression" dxfId="78" priority="2">
      <formula>AND($B$38&gt;0,$B$38&lt;&gt;$H$15)</formula>
    </cfRule>
  </conditionalFormatting>
  <conditionalFormatting sqref="E28">
    <cfRule type="expression" dxfId="77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CC45E3A-7522-4A28-A868-D38AABD6879B}">
          <x14:formula1>
            <xm:f>BD!$H$1:$H$21</xm:f>
          </x14:formula1>
          <xm:sqref>Q2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9262E-B142-4E72-B15B-A5F3964A3F27}">
  <dimension ref="A1:BM394"/>
  <sheetViews>
    <sheetView zoomScale="90" zoomScaleNormal="90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" customWidth="1"/>
    <col min="10" max="10" width="12.85546875" style="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26"/>
      <c r="J1" s="26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B10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26"/>
      <c r="J2" s="26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10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B10_detalle!A1</v>
      </c>
      <c r="K5" s="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'1.INTRO'!C15</v>
      </c>
      <c r="K6" s="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257</v>
      </c>
      <c r="B7" s="52" t="s">
        <v>258</v>
      </c>
      <c r="C7" s="52" t="s">
        <v>259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'1.INTRO'!F15</v>
      </c>
      <c r="K7" s="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154"/>
      <c r="J8" s="170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"/>
      <c r="J9" s="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"/>
      <c r="J10" s="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"/>
      <c r="J11" s="8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"/>
      <c r="J12" s="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"/>
      <c r="J13" s="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"/>
      <c r="J14" s="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"/>
      <c r="J15" s="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"/>
      <c r="J16" s="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"/>
      <c r="J17" s="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"/>
      <c r="J18" s="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"/>
      <c r="J19" s="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"/>
      <c r="J20" s="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"/>
      <c r="J21" s="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"/>
      <c r="J22" s="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"/>
      <c r="J23" s="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"/>
      <c r="J24" s="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"/>
      <c r="J25" s="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"/>
      <c r="J26" s="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"/>
      <c r="J27" s="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"/>
      <c r="J28" s="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"/>
      <c r="J34" s="8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"/>
      <c r="J35" s="8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"/>
      <c r="J36" s="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"/>
      <c r="J37" s="8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"/>
      <c r="J38" s="8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"/>
      <c r="J39" s="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"/>
      <c r="J41" s="8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"/>
      <c r="J42" s="8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"/>
      <c r="J43" s="8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"/>
      <c r="J44" s="8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"/>
      <c r="J45" s="8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SUM(E38:E47)</f>
        <v>0</v>
      </c>
      <c r="F48" s="46"/>
      <c r="G48" s="51">
        <f>+E48+G31</f>
        <v>0</v>
      </c>
      <c r="H48" s="51">
        <f ca="1">+$H$2-INDIRECT($J$7)+G48</f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"/>
      <c r="J51" s="8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"/>
      <c r="J52" s="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"/>
      <c r="J53" s="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"/>
      <c r="J54" s="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"/>
      <c r="J55" s="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"/>
      <c r="J56" s="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"/>
      <c r="J57" s="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"/>
      <c r="J58" s="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"/>
      <c r="J59" s="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"/>
      <c r="J60" s="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"/>
      <c r="J61" s="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"/>
      <c r="J62" s="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"/>
      <c r="J63" s="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"/>
      <c r="J64" s="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"/>
      <c r="J65" s="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"/>
      <c r="J66" s="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"/>
      <c r="J67" s="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"/>
      <c r="J68" s="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"/>
      <c r="J69" s="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SUM(E64:E69)</f>
        <v>0</v>
      </c>
      <c r="F70" s="46"/>
      <c r="G70" s="51">
        <f>+E70+G59</f>
        <v>0</v>
      </c>
      <c r="H70" s="51">
        <f ca="1">+$H$2-INDIRECT($J$7)+G70</f>
        <v>0</v>
      </c>
      <c r="I70" s="4"/>
      <c r="J70" s="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"/>
      <c r="J71" s="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28"/>
      <c r="J72" s="28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"/>
      <c r="J73" s="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26"/>
      <c r="J74" s="26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B10</v>
      </c>
      <c r="B75" s="273"/>
      <c r="C75" s="273"/>
      <c r="D75" s="273"/>
      <c r="E75" s="273"/>
      <c r="F75" s="45"/>
      <c r="G75" s="45"/>
      <c r="H75" s="45"/>
      <c r="I75" s="26"/>
      <c r="J75" s="26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"/>
      <c r="J76" s="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28"/>
      <c r="J77" s="28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"/>
      <c r="J78" s="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"/>
      <c r="J79" s="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257</v>
      </c>
      <c r="B80" s="52" t="s">
        <v>258</v>
      </c>
      <c r="C80" s="52" t="s">
        <v>259</v>
      </c>
      <c r="D80" s="52" t="s">
        <v>260</v>
      </c>
      <c r="E80" s="52" t="s">
        <v>19</v>
      </c>
      <c r="F80" s="46"/>
      <c r="G80" s="46"/>
      <c r="H80" s="46"/>
      <c r="I80" s="4"/>
      <c r="J80" s="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"/>
      <c r="J81" s="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"/>
      <c r="J82" s="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"/>
      <c r="J83" s="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"/>
      <c r="J84" s="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"/>
      <c r="J85" s="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"/>
      <c r="J86" s="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"/>
      <c r="J87" s="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"/>
      <c r="J88" s="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"/>
      <c r="J89" s="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"/>
      <c r="J90" s="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"/>
      <c r="J91" s="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"/>
      <c r="J92" s="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"/>
      <c r="J93" s="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"/>
      <c r="J94" s="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"/>
      <c r="J95" s="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"/>
      <c r="J96" s="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"/>
      <c r="J97" s="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"/>
      <c r="J98" s="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"/>
      <c r="J99" s="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"/>
      <c r="J100" s="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"/>
      <c r="J101" s="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"/>
      <c r="J103" s="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"/>
      <c r="J105" s="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"/>
      <c r="J106" s="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"/>
      <c r="J107" s="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"/>
      <c r="J108" s="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"/>
      <c r="J109" s="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"/>
      <c r="J110" s="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"/>
      <c r="J111" s="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"/>
      <c r="J112" s="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"/>
      <c r="J113" s="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"/>
      <c r="J114" s="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"/>
      <c r="J115" s="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"/>
      <c r="J116" s="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"/>
      <c r="J117" s="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"/>
      <c r="J118" s="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"/>
      <c r="J119" s="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"/>
      <c r="J120" s="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"/>
      <c r="J121" s="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"/>
      <c r="J122" s="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"/>
      <c r="J123" s="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"/>
      <c r="J124" s="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"/>
      <c r="J125" s="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"/>
      <c r="J126" s="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"/>
      <c r="J127" s="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"/>
      <c r="J128" s="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"/>
      <c r="J129" s="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"/>
      <c r="J130" s="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"/>
      <c r="J131" s="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"/>
      <c r="J132" s="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"/>
      <c r="J133" s="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"/>
      <c r="J134" s="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"/>
      <c r="J135" s="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"/>
      <c r="J136" s="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"/>
      <c r="J137" s="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"/>
      <c r="J138" s="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"/>
      <c r="J139" s="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"/>
      <c r="J140" s="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"/>
      <c r="J141" s="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"/>
      <c r="J142" s="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"/>
      <c r="J143" s="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"/>
      <c r="J144" s="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28"/>
      <c r="J145" s="28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"/>
      <c r="J146" s="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26"/>
      <c r="J147" s="26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B10</v>
      </c>
      <c r="B148" s="273"/>
      <c r="C148" s="273"/>
      <c r="D148" s="273"/>
      <c r="E148" s="273"/>
      <c r="F148" s="45"/>
      <c r="G148" s="45"/>
      <c r="H148" s="45"/>
      <c r="I148" s="26"/>
      <c r="J148" s="26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"/>
      <c r="J149" s="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28"/>
      <c r="J150" s="28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"/>
      <c r="J151" s="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"/>
      <c r="J152" s="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257</v>
      </c>
      <c r="B153" s="52" t="s">
        <v>258</v>
      </c>
      <c r="C153" s="52" t="s">
        <v>259</v>
      </c>
      <c r="D153" s="52" t="s">
        <v>260</v>
      </c>
      <c r="E153" s="52" t="s">
        <v>19</v>
      </c>
      <c r="F153" s="46"/>
      <c r="G153" s="46"/>
      <c r="H153" s="46"/>
      <c r="I153" s="4"/>
      <c r="J153" s="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"/>
      <c r="J154" s="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"/>
      <c r="J155" s="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"/>
      <c r="J156" s="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"/>
      <c r="J157" s="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"/>
      <c r="J158" s="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"/>
      <c r="J159" s="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"/>
      <c r="J160" s="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"/>
      <c r="J161" s="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"/>
      <c r="J162" s="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"/>
      <c r="J163" s="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"/>
      <c r="J164" s="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"/>
      <c r="J165" s="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"/>
      <c r="J166" s="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"/>
      <c r="J167" s="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"/>
      <c r="J168" s="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"/>
      <c r="J169" s="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"/>
      <c r="J170" s="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"/>
      <c r="J171" s="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"/>
      <c r="J172" s="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"/>
      <c r="J173" s="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"/>
      <c r="J174" s="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"/>
      <c r="J176" s="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"/>
      <c r="J178" s="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"/>
      <c r="J179" s="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"/>
      <c r="J180" s="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"/>
      <c r="J181" s="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"/>
      <c r="J182" s="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"/>
      <c r="J183" s="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"/>
      <c r="J184" s="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"/>
      <c r="J185" s="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"/>
      <c r="J186" s="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"/>
      <c r="J187" s="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"/>
      <c r="J188" s="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"/>
      <c r="J189" s="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"/>
      <c r="J190" s="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"/>
      <c r="J191" s="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"/>
      <c r="J192" s="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"/>
      <c r="J193" s="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"/>
      <c r="J194" s="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"/>
      <c r="J195" s="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"/>
      <c r="J196" s="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"/>
      <c r="J197" s="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"/>
      <c r="J198" s="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"/>
      <c r="J199" s="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"/>
      <c r="J200" s="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"/>
      <c r="J201" s="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"/>
      <c r="J202" s="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"/>
      <c r="J203" s="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"/>
      <c r="J204" s="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"/>
      <c r="J205" s="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"/>
      <c r="J206" s="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"/>
      <c r="J207" s="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"/>
      <c r="J208" s="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"/>
      <c r="J209" s="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"/>
      <c r="J210" s="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"/>
      <c r="J211" s="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"/>
      <c r="J212" s="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"/>
      <c r="J213" s="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"/>
      <c r="J214" s="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"/>
      <c r="J215" s="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"/>
      <c r="J216" s="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"/>
      <c r="J217" s="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28"/>
      <c r="J218" s="28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"/>
      <c r="J219" s="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26"/>
      <c r="J220" s="26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B10</v>
      </c>
      <c r="B221" s="273"/>
      <c r="C221" s="273"/>
      <c r="D221" s="273"/>
      <c r="E221" s="273"/>
      <c r="F221" s="45"/>
      <c r="G221" s="45"/>
      <c r="H221" s="45"/>
      <c r="I221" s="26"/>
      <c r="J221" s="26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"/>
      <c r="J222" s="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28"/>
      <c r="J223" s="28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"/>
      <c r="J224" s="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"/>
      <c r="J225" s="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257</v>
      </c>
      <c r="B226" s="52" t="s">
        <v>258</v>
      </c>
      <c r="C226" s="52" t="s">
        <v>259</v>
      </c>
      <c r="D226" s="52" t="s">
        <v>260</v>
      </c>
      <c r="E226" s="52" t="s">
        <v>19</v>
      </c>
      <c r="F226" s="46"/>
      <c r="G226" s="46"/>
      <c r="H226" s="46"/>
      <c r="I226" s="4"/>
      <c r="J226" s="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"/>
      <c r="J227" s="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"/>
      <c r="J228" s="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"/>
      <c r="J229" s="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"/>
      <c r="J230" s="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"/>
      <c r="J231" s="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"/>
      <c r="J232" s="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"/>
      <c r="J233" s="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"/>
      <c r="J234" s="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"/>
      <c r="J235" s="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"/>
      <c r="J236" s="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"/>
      <c r="J237" s="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"/>
      <c r="J238" s="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"/>
      <c r="J239" s="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"/>
      <c r="J240" s="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"/>
      <c r="J241" s="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"/>
      <c r="J242" s="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"/>
      <c r="J243" s="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"/>
      <c r="J244" s="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"/>
      <c r="J245" s="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"/>
      <c r="J246" s="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"/>
      <c r="J247" s="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"/>
      <c r="J249" s="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"/>
      <c r="J251" s="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"/>
      <c r="J252" s="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"/>
      <c r="J253" s="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"/>
      <c r="J254" s="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"/>
      <c r="J255" s="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"/>
      <c r="J256" s="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"/>
      <c r="J257" s="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"/>
      <c r="J258" s="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"/>
      <c r="J259" s="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"/>
      <c r="J260" s="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"/>
      <c r="J261" s="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"/>
      <c r="J262" s="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"/>
      <c r="J263" s="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"/>
      <c r="J264" s="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"/>
      <c r="J265" s="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"/>
      <c r="J266" s="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"/>
      <c r="J267" s="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"/>
      <c r="J268" s="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"/>
      <c r="J269" s="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"/>
      <c r="J270" s="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"/>
      <c r="J271" s="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"/>
      <c r="J272" s="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"/>
      <c r="J273" s="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"/>
      <c r="J274" s="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"/>
      <c r="J275" s="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"/>
      <c r="J276" s="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"/>
      <c r="J277" s="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"/>
      <c r="J278" s="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"/>
      <c r="J279" s="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"/>
      <c r="J280" s="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"/>
      <c r="J281" s="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"/>
      <c r="J282" s="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"/>
      <c r="J283" s="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"/>
      <c r="J284" s="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"/>
      <c r="J285" s="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"/>
      <c r="J286" s="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"/>
      <c r="J287" s="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"/>
      <c r="J288" s="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"/>
      <c r="J289" s="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"/>
      <c r="J290" s="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28"/>
      <c r="J291" s="28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"/>
      <c r="J292" s="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26"/>
      <c r="J293" s="26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B10</v>
      </c>
      <c r="B294" s="273"/>
      <c r="C294" s="273"/>
      <c r="D294" s="273"/>
      <c r="E294" s="273"/>
      <c r="F294" s="45"/>
      <c r="G294" s="45"/>
      <c r="H294" s="45"/>
      <c r="I294" s="26"/>
      <c r="J294" s="26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"/>
      <c r="J295" s="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28"/>
      <c r="J296" s="28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"/>
      <c r="J297" s="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"/>
      <c r="J298" s="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257</v>
      </c>
      <c r="B299" s="52" t="s">
        <v>258</v>
      </c>
      <c r="C299" s="52" t="s">
        <v>259</v>
      </c>
      <c r="D299" s="52" t="s">
        <v>260</v>
      </c>
      <c r="E299" s="52" t="s">
        <v>19</v>
      </c>
      <c r="F299" s="46"/>
      <c r="G299" s="46"/>
      <c r="H299" s="46"/>
      <c r="I299" s="4"/>
      <c r="J299" s="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"/>
      <c r="J300" s="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"/>
      <c r="J301" s="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"/>
      <c r="J302" s="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"/>
      <c r="J303" s="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"/>
      <c r="J304" s="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"/>
      <c r="J305" s="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"/>
      <c r="J306" s="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"/>
      <c r="J307" s="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"/>
      <c r="J308" s="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"/>
      <c r="J309" s="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"/>
      <c r="J310" s="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"/>
      <c r="J311" s="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"/>
      <c r="J312" s="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"/>
      <c r="J313" s="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"/>
      <c r="J314" s="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"/>
      <c r="J315" s="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"/>
      <c r="J316" s="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"/>
      <c r="J317" s="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"/>
      <c r="J318" s="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"/>
      <c r="J319" s="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"/>
      <c r="J320" s="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"/>
      <c r="J322" s="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"/>
      <c r="J324" s="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"/>
      <c r="J325" s="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"/>
      <c r="J326" s="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"/>
      <c r="J327" s="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"/>
      <c r="J328" s="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"/>
      <c r="J329" s="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"/>
      <c r="J330" s="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"/>
      <c r="J331" s="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"/>
      <c r="J332" s="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"/>
      <c r="J333" s="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"/>
      <c r="J334" s="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"/>
      <c r="J335" s="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"/>
      <c r="J336" s="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"/>
      <c r="J337" s="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"/>
      <c r="J338" s="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"/>
      <c r="J339" s="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"/>
      <c r="J340" s="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"/>
      <c r="J341" s="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28"/>
      <c r="J342" s="28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"/>
      <c r="J343" s="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26"/>
      <c r="J344" s="26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B10</v>
      </c>
      <c r="B345" s="273"/>
      <c r="C345" s="273"/>
      <c r="D345" s="273"/>
      <c r="E345" s="273"/>
      <c r="F345" s="45"/>
      <c r="G345" s="45"/>
      <c r="H345" s="45"/>
      <c r="I345" s="26"/>
      <c r="J345" s="26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"/>
      <c r="J346" s="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28"/>
      <c r="J347" s="28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"/>
      <c r="J348" s="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"/>
      <c r="J349" s="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257</v>
      </c>
      <c r="B350" s="52" t="s">
        <v>258</v>
      </c>
      <c r="C350" s="52" t="s">
        <v>259</v>
      </c>
      <c r="D350" s="52" t="s">
        <v>260</v>
      </c>
      <c r="E350" s="52" t="s">
        <v>19</v>
      </c>
      <c r="F350" s="46"/>
      <c r="G350" s="46"/>
      <c r="H350" s="46"/>
      <c r="I350" s="4"/>
      <c r="J350" s="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"/>
      <c r="J351" s="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"/>
      <c r="J352" s="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"/>
      <c r="J353" s="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"/>
      <c r="J354" s="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"/>
      <c r="J355" s="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"/>
      <c r="J356" s="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"/>
      <c r="J357" s="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"/>
      <c r="J358" s="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"/>
      <c r="J359" s="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"/>
      <c r="J360" s="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"/>
      <c r="J361" s="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"/>
      <c r="J362" s="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"/>
      <c r="J363" s="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"/>
      <c r="J364" s="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"/>
      <c r="J365" s="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"/>
      <c r="J366" s="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"/>
      <c r="J367" s="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"/>
      <c r="J368" s="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"/>
      <c r="J369" s="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"/>
      <c r="J370" s="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"/>
      <c r="J371" s="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"/>
      <c r="J373" s="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"/>
      <c r="J375" s="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"/>
      <c r="J376" s="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"/>
      <c r="J377" s="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"/>
      <c r="J378" s="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"/>
      <c r="J379" s="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"/>
      <c r="J380" s="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"/>
      <c r="J381" s="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"/>
      <c r="J382" s="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"/>
      <c r="J383" s="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"/>
      <c r="J384" s="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"/>
      <c r="J385" s="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"/>
      <c r="J386" s="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"/>
      <c r="J387" s="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"/>
      <c r="J388" s="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"/>
      <c r="J389" s="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"/>
      <c r="J390" s="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"/>
      <c r="J391" s="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"/>
      <c r="J392" s="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28"/>
      <c r="J393" s="28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"/>
      <c r="J394" s="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5XAKnsoP4N6sx46L1X1xD8xnxb06RUGTVFjQE61hgysh2kV+XsBc4ss0AKksmd8jBOTfE0fp3aWZh3G+/Tk/JA==" saltValue="wRvSB01O4I2gm7QX08jhQw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76" priority="7" stopIfTrue="1" operator="notEqual">
      <formula>#REF!</formula>
    </cfRule>
  </conditionalFormatting>
  <conditionalFormatting sqref="E143">
    <cfRule type="cellIs" dxfId="75" priority="6" stopIfTrue="1" operator="notEqual">
      <formula>#REF!</formula>
    </cfRule>
  </conditionalFormatting>
  <conditionalFormatting sqref="E216">
    <cfRule type="cellIs" dxfId="74" priority="5" stopIfTrue="1" operator="notEqual">
      <formula>#REF!</formula>
    </cfRule>
  </conditionalFormatting>
  <conditionalFormatting sqref="E289">
    <cfRule type="cellIs" dxfId="73" priority="4" stopIfTrue="1" operator="notEqual">
      <formula>#REF!</formula>
    </cfRule>
  </conditionalFormatting>
  <conditionalFormatting sqref="E136:E142">
    <cfRule type="cellIs" dxfId="72" priority="3" stopIfTrue="1" operator="notEqual">
      <formula>#REF!</formula>
    </cfRule>
  </conditionalFormatting>
  <conditionalFormatting sqref="E209:E215">
    <cfRule type="cellIs" dxfId="71" priority="2" stopIfTrue="1" operator="notEqual">
      <formula>#REF!</formula>
    </cfRule>
  </conditionalFormatting>
  <conditionalFormatting sqref="E282:E288">
    <cfRule type="cellIs" dxfId="70" priority="1" stopIfTrue="1" operator="notEqual">
      <formula>#REF!</formula>
    </cfRule>
  </conditionalFormatting>
  <dataValidations count="3"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411B01E7-0EB7-45FC-ACBE-02ECD1DBAAEF}">
      <formula1>0</formula1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6F9AD424-AB6D-4C8E-992B-00EDEB00FAEF}">
      <formula1>0</formula1>
    </dataValidation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6281BF37-1EA4-4DC1-B6E9-EE54B7526F82}">
      <formula1>0</formula1>
      <formula2>1</formula2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2E5D414-97E3-49EA-BF6F-AE36234E11AB}">
          <x14:formula1>
            <xm:f>BD!$H$1:$H$21</xm:f>
          </x14:formula1>
          <xm:sqref>J4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6B628-352E-48B2-86D2-4D35F7A794D9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7" customWidth="1"/>
    <col min="17" max="17" width="18" style="172" customWidth="1"/>
    <col min="18" max="22" width="15" style="177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6"/>
      <c r="Q1" s="171"/>
      <c r="R1" s="176"/>
      <c r="S1" s="176"/>
      <c r="T1" s="176"/>
      <c r="U1" s="176"/>
      <c r="V1" s="178"/>
    </row>
    <row r="2" spans="1:23" ht="36.75" x14ac:dyDescent="0.2">
      <c r="A2" s="22"/>
      <c r="G2" s="274" t="str">
        <f ca="1">IFERROR(INDIRECT(Q8),"Falta selección de nº beneficiario")</f>
        <v>Escribir denominación B11</v>
      </c>
      <c r="H2" s="274"/>
      <c r="I2" s="274"/>
      <c r="J2" s="274"/>
      <c r="K2" s="274"/>
      <c r="L2" s="274"/>
      <c r="Q2" s="172">
        <v>11</v>
      </c>
    </row>
    <row r="3" spans="1:23" x14ac:dyDescent="0.2">
      <c r="A3" s="22"/>
      <c r="P3" s="116"/>
      <c r="Q3" s="116" t="str">
        <f>IF(OR(Q2="p",Q2="e"),"B"&amp;Q2&amp;"_detalle!A1","B"&amp;Q2&amp;"_detalle!A1")</f>
        <v>B11_detalle!A1</v>
      </c>
      <c r="R3" s="116"/>
      <c r="S3" s="116"/>
      <c r="T3" s="116"/>
      <c r="U3" s="116"/>
      <c r="V3" s="116"/>
      <c r="W3" s="127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C:\ECO\001_COOPERA\01_CoFFEE\05_candidaturas\01_FdC_FF\FF\[02_FF_15_beneficiarios_220929_limpio.xlsx]B11_detalle</v>
      </c>
      <c r="R4" s="128"/>
      <c r="S4" s="128"/>
      <c r="T4" s="128"/>
      <c r="U4" s="128"/>
      <c r="V4" s="128"/>
      <c r="W4" s="173"/>
    </row>
    <row r="5" spans="1:23" x14ac:dyDescent="0.2">
      <c r="A5" s="22"/>
      <c r="P5" s="117" t="s">
        <v>295</v>
      </c>
      <c r="Q5" s="117">
        <f ca="1">LEN(Q4)</f>
        <v>112</v>
      </c>
      <c r="R5" s="116"/>
      <c r="S5" s="116"/>
      <c r="T5" s="116"/>
      <c r="U5" s="116"/>
      <c r="V5" s="116"/>
      <c r="W5" s="127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101</v>
      </c>
      <c r="R6" s="116"/>
      <c r="S6" s="116"/>
      <c r="T6" s="116"/>
      <c r="U6" s="114"/>
      <c r="V6" s="116"/>
      <c r="W6" s="127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B11_detalle</v>
      </c>
      <c r="R7" s="116"/>
      <c r="S7" s="116"/>
      <c r="T7" s="116"/>
      <c r="U7" s="114"/>
      <c r="V7" s="116"/>
      <c r="W7" s="127"/>
    </row>
    <row r="8" spans="1:23" s="93" customFormat="1" ht="20.100000000000001" customHeight="1" x14ac:dyDescent="0.25">
      <c r="A8" s="165" t="s">
        <v>277</v>
      </c>
      <c r="B8" s="165" t="str">
        <f>'1.INTRO'!A29</f>
        <v>A1</v>
      </c>
      <c r="C8" s="165" t="str">
        <f>'1.INTRO'!A30</f>
        <v>A2</v>
      </c>
      <c r="D8" s="165" t="str">
        <f>'1.INTRO'!A31</f>
        <v>A3</v>
      </c>
      <c r="E8" s="165" t="str">
        <f>'1.INTRO'!A32</f>
        <v>A4</v>
      </c>
      <c r="F8" s="165" t="str">
        <f>'1.INTRO'!A33</f>
        <v>A5</v>
      </c>
      <c r="G8" s="165" t="str">
        <f>'1.INTRO'!A34</f>
        <v>A6</v>
      </c>
      <c r="H8" s="165" t="s">
        <v>1</v>
      </c>
      <c r="I8" s="165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'1.INTRO'!C16</v>
      </c>
      <c r="R8" s="129"/>
      <c r="S8" s="116"/>
      <c r="T8" s="116"/>
      <c r="U8" s="115"/>
      <c r="V8" s="118"/>
      <c r="W8" s="164"/>
    </row>
    <row r="9" spans="1:23" s="96" customFormat="1" ht="20.100000000000001" customHeight="1" x14ac:dyDescent="0.25">
      <c r="A9" s="100" t="str">
        <f>BD!D2&amp;". "&amp;BD!E2</f>
        <v>1. Personal</v>
      </c>
      <c r="B9" s="101">
        <f ca="1">INDIRECT(Q11)</f>
        <v>0</v>
      </c>
      <c r="C9" s="101">
        <f t="shared" ref="B9:G14" ca="1" si="0">INDIRECT(R11)</f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64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27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B11_detalle!E25</v>
      </c>
      <c r="R11" s="116" t="str">
        <f ca="1">+Q23</f>
        <v>B11_detalle!E98</v>
      </c>
      <c r="S11" s="116" t="str">
        <f ca="1">+Q29</f>
        <v>B11_detalle!E171</v>
      </c>
      <c r="T11" s="116" t="str">
        <f ca="1">+Q35</f>
        <v>B11_detalle!E244</v>
      </c>
      <c r="U11" s="116" t="str">
        <f ca="1">+Q41</f>
        <v>B11_detalle!E317</v>
      </c>
      <c r="V11" s="116" t="str">
        <f ca="1">+Q45</f>
        <v>B11_detalle!E368</v>
      </c>
      <c r="W11" s="164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B11_detalle!E28</v>
      </c>
      <c r="R12" s="116" t="str">
        <f t="shared" ref="R12:R16" ca="1" si="6">+Q24</f>
        <v>B11_detalle!E101</v>
      </c>
      <c r="S12" s="116" t="str">
        <f t="shared" ref="S12:S16" ca="1" si="7">+Q30</f>
        <v>B11_detalle!E174</v>
      </c>
      <c r="T12" s="116" t="str">
        <f t="shared" ref="T12:T16" ca="1" si="8">+Q36</f>
        <v>B11_detalle!E247</v>
      </c>
      <c r="U12" s="116" t="str">
        <f t="shared" ref="U12:U14" ca="1" si="9">+Q42</f>
        <v>B11_detalle!E320</v>
      </c>
      <c r="V12" s="116" t="str">
        <f ca="1">+Q46</f>
        <v>B11_detalle!E371</v>
      </c>
      <c r="W12" s="164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B11_detalle!E31</v>
      </c>
      <c r="R13" s="116" t="str">
        <f t="shared" ca="1" si="6"/>
        <v>B11_detalle!E104</v>
      </c>
      <c r="S13" s="116" t="str">
        <f t="shared" ca="1" si="7"/>
        <v>B11_detalle!E177</v>
      </c>
      <c r="T13" s="116" t="str">
        <f t="shared" ca="1" si="8"/>
        <v>B11_detalle!E250</v>
      </c>
      <c r="U13" s="116" t="str">
        <f t="shared" ca="1" si="9"/>
        <v>B11_detalle!E323</v>
      </c>
      <c r="V13" s="116" t="str">
        <f ca="1">+Q47</f>
        <v>B11_detalle!E374</v>
      </c>
      <c r="W13" s="164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B11_detalle!E48</v>
      </c>
      <c r="R14" s="116" t="str">
        <f t="shared" ca="1" si="6"/>
        <v>B11_detalle!E121</v>
      </c>
      <c r="S14" s="116" t="str">
        <f t="shared" ca="1" si="7"/>
        <v>B11_detalle!E194</v>
      </c>
      <c r="T14" s="116" t="str">
        <f t="shared" ca="1" si="8"/>
        <v>B11_detalle!E267</v>
      </c>
      <c r="U14" s="116" t="str">
        <f t="shared" ca="1" si="9"/>
        <v>B11_detalle!E340</v>
      </c>
      <c r="V14" s="116" t="str">
        <f ca="1">+Q48</f>
        <v>B11_detalle!E391</v>
      </c>
      <c r="W14" s="164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B11_detalle!E59</v>
      </c>
      <c r="R15" s="116" t="str">
        <f t="shared" ca="1" si="6"/>
        <v>B11_detalle!E132</v>
      </c>
      <c r="S15" s="116" t="str">
        <f t="shared" ca="1" si="7"/>
        <v>B11_detalle!E205</v>
      </c>
      <c r="T15" s="116" t="str">
        <f t="shared" ca="1" si="8"/>
        <v>B11_detalle!E278</v>
      </c>
      <c r="U15" s="116"/>
      <c r="V15" s="116"/>
      <c r="W15" s="164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B11_detalle!E70</v>
      </c>
      <c r="R16" s="116" t="str">
        <f t="shared" ca="1" si="6"/>
        <v>B11_detalle!E143</v>
      </c>
      <c r="S16" s="116" t="str">
        <f t="shared" ca="1" si="7"/>
        <v>B11_detalle!E216</v>
      </c>
      <c r="T16" s="116" t="str">
        <f t="shared" ca="1" si="8"/>
        <v>B11_detalle!E289</v>
      </c>
      <c r="U16" s="116"/>
      <c r="V16" s="116"/>
      <c r="W16" s="164"/>
    </row>
    <row r="17" spans="1:23" s="93" customFormat="1" ht="20.100000000000001" customHeight="1" x14ac:dyDescent="0.25">
      <c r="P17" s="120">
        <v>25</v>
      </c>
      <c r="Q17" s="116" t="str">
        <f ca="1">+$Q$7&amp;"!E"&amp;P17</f>
        <v>B11_detalle!E25</v>
      </c>
      <c r="R17" s="115"/>
      <c r="S17" s="115"/>
      <c r="T17" s="115"/>
      <c r="U17" s="115"/>
      <c r="V17" s="118"/>
      <c r="W17" s="164"/>
    </row>
    <row r="18" spans="1:23" s="93" customFormat="1" ht="20.100000000000001" customHeight="1" x14ac:dyDescent="0.25">
      <c r="A18" s="165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ref="Q18:Q48" ca="1" si="12">+$Q$7&amp;"!E"&amp;P18</f>
        <v>B11_detalle!E28</v>
      </c>
      <c r="R18" s="118"/>
      <c r="S18" s="118"/>
      <c r="T18" s="118"/>
      <c r="U18" s="118"/>
      <c r="V18" s="118"/>
      <c r="W18" s="164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B11_detalle!E31</v>
      </c>
      <c r="R19" s="118"/>
      <c r="S19" s="118"/>
      <c r="T19" s="118"/>
      <c r="U19" s="118"/>
      <c r="V19" s="118"/>
      <c r="W19" s="164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B11_detalle!E48</v>
      </c>
      <c r="R20" s="118"/>
      <c r="S20" s="118"/>
      <c r="T20" s="118"/>
      <c r="U20" s="118"/>
      <c r="V20" s="118"/>
      <c r="W20" s="164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B11_detalle!E59</v>
      </c>
      <c r="R21" s="118"/>
      <c r="S21" s="118"/>
      <c r="T21" s="118"/>
      <c r="U21" s="118"/>
      <c r="V21" s="118"/>
      <c r="W21" s="164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B11_detalle!E70</v>
      </c>
      <c r="R22" s="118"/>
      <c r="S22" s="118"/>
      <c r="T22" s="118"/>
      <c r="U22" s="118"/>
      <c r="V22" s="118"/>
      <c r="W22" s="164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B11_detalle!E98</v>
      </c>
      <c r="R23" s="118"/>
      <c r="S23" s="118"/>
      <c r="T23" s="118"/>
      <c r="U23" s="118"/>
      <c r="V23" s="118"/>
      <c r="W23" s="164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B11_detalle!E101</v>
      </c>
      <c r="R24" s="118"/>
      <c r="S24" s="118"/>
      <c r="T24" s="118"/>
      <c r="U24" s="118"/>
      <c r="V24" s="118"/>
      <c r="W24" s="164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B11_detalle!E104</v>
      </c>
      <c r="R25" s="118"/>
      <c r="S25" s="118"/>
      <c r="T25" s="118"/>
      <c r="U25" s="118"/>
      <c r="V25" s="118"/>
      <c r="W25" s="164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B11_detalle!E121</v>
      </c>
      <c r="R26" s="118"/>
      <c r="S26" s="118"/>
      <c r="T26" s="118"/>
      <c r="U26" s="118"/>
      <c r="V26" s="118"/>
      <c r="W26" s="164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B11_detalle!E132</v>
      </c>
      <c r="R27" s="116"/>
      <c r="S27" s="116"/>
      <c r="T27" s="116"/>
      <c r="U27" s="116"/>
      <c r="V27" s="116"/>
      <c r="W27" s="127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B11_detalle!E143</v>
      </c>
      <c r="R28" s="114"/>
      <c r="S28" s="116"/>
      <c r="T28" s="116"/>
      <c r="U28" s="116"/>
      <c r="V28" s="116"/>
      <c r="W28" s="127"/>
    </row>
    <row r="29" spans="1:23" s="93" customFormat="1" ht="20.100000000000001" customHeight="1" x14ac:dyDescent="0.25">
      <c r="A29" s="99"/>
      <c r="B29" s="165">
        <f>+'1.INTRO'!A37</f>
        <v>0</v>
      </c>
      <c r="C29" s="165">
        <f>+'1.INTRO'!A38</f>
        <v>0</v>
      </c>
      <c r="D29" s="165">
        <f>+'1.INTRO'!A39</f>
        <v>0</v>
      </c>
      <c r="E29" s="165">
        <f>+'1.INTRO'!A40</f>
        <v>0</v>
      </c>
      <c r="F29" s="165">
        <f>+'1.INTRO'!A41</f>
        <v>0</v>
      </c>
      <c r="G29" s="165">
        <f>+'1.INTRO'!A42</f>
        <v>0</v>
      </c>
      <c r="H29" s="165">
        <f>+'1.INTRO'!A43</f>
        <v>0</v>
      </c>
      <c r="I29" s="165">
        <f>+'1.INTRO'!A44</f>
        <v>0</v>
      </c>
      <c r="J29" s="165">
        <f>+'1.INTRO'!A45</f>
        <v>0</v>
      </c>
      <c r="K29" s="165">
        <f>+'1.INTRO'!A46</f>
        <v>0</v>
      </c>
      <c r="L29" s="165">
        <f>+'1.INTRO'!A47</f>
        <v>0</v>
      </c>
      <c r="M29" s="97"/>
      <c r="P29" s="118">
        <f>+P23+73</f>
        <v>171</v>
      </c>
      <c r="Q29" s="116" t="str">
        <f t="shared" ca="1" si="12"/>
        <v>B11_detalle!E171</v>
      </c>
      <c r="R29" s="118"/>
      <c r="S29" s="118"/>
      <c r="T29" s="118"/>
      <c r="U29" s="118"/>
      <c r="V29" s="118"/>
      <c r="W29" s="164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B11_detalle!E174</v>
      </c>
      <c r="R30" s="118"/>
      <c r="S30" s="118"/>
      <c r="T30" s="118"/>
      <c r="U30" s="118"/>
      <c r="V30" s="118"/>
      <c r="W30" s="164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B11_detalle!E177</v>
      </c>
      <c r="R31" s="118"/>
      <c r="S31" s="118"/>
      <c r="T31" s="118"/>
      <c r="U31" s="118"/>
      <c r="V31" s="118"/>
      <c r="W31" s="164"/>
    </row>
    <row r="32" spans="1:23" s="93" customFormat="1" ht="20.100000000000001" customHeight="1" x14ac:dyDescent="0.25">
      <c r="A32" s="99"/>
      <c r="B32" s="165">
        <f>+'1.INTRO'!A48</f>
        <v>0</v>
      </c>
      <c r="C32" s="165">
        <f>+'1.INTRO'!A49</f>
        <v>0</v>
      </c>
      <c r="D32" s="165">
        <f>+'1.INTRO'!A50</f>
        <v>0</v>
      </c>
      <c r="E32" s="165">
        <f>+'1.INTRO'!A51</f>
        <v>0</v>
      </c>
      <c r="F32" s="165">
        <f>+'1.INTRO'!A52</f>
        <v>0</v>
      </c>
      <c r="G32" s="165">
        <f>+'1.INTRO'!A53</f>
        <v>0</v>
      </c>
      <c r="H32" s="165">
        <f>+'1.INTRO'!A54</f>
        <v>0</v>
      </c>
      <c r="I32" s="165">
        <f>+'1.INTRO'!A55</f>
        <v>0</v>
      </c>
      <c r="J32" s="165">
        <f>+'1.INTRO'!A56</f>
        <v>0</v>
      </c>
      <c r="K32" s="165">
        <f>+'1.INTRO'!A50</f>
        <v>0</v>
      </c>
      <c r="L32" s="165">
        <f>+'1.INTRO'!A51</f>
        <v>0</v>
      </c>
      <c r="P32" s="118">
        <f t="shared" si="19"/>
        <v>194</v>
      </c>
      <c r="Q32" s="116" t="str">
        <f t="shared" ca="1" si="12"/>
        <v>B11_detalle!E194</v>
      </c>
      <c r="R32" s="118"/>
      <c r="S32" s="118"/>
      <c r="T32" s="118"/>
      <c r="U32" s="118"/>
      <c r="V32" s="118"/>
      <c r="W32" s="164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B11_detalle!E205</v>
      </c>
      <c r="R33" s="118"/>
      <c r="S33" s="118"/>
      <c r="T33" s="118"/>
      <c r="U33" s="118"/>
      <c r="V33" s="118"/>
      <c r="W33" s="164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B11_detalle!E216</v>
      </c>
      <c r="R34" s="118"/>
      <c r="S34" s="118"/>
      <c r="T34" s="118"/>
      <c r="U34" s="118"/>
      <c r="V34" s="118"/>
      <c r="W34" s="164"/>
    </row>
    <row r="35" spans="1:23" s="93" customFormat="1" ht="20.100000000000001" customHeight="1" x14ac:dyDescent="0.25">
      <c r="A35" s="99"/>
      <c r="B35" s="165">
        <f>+'1.INTRO'!A52</f>
        <v>0</v>
      </c>
      <c r="C35" s="165">
        <f>+'1.INTRO'!A53</f>
        <v>0</v>
      </c>
      <c r="D35" s="165">
        <f>+'1.INTRO'!A54</f>
        <v>0</v>
      </c>
      <c r="E35" s="165">
        <f>+'1.INTRO'!A55</f>
        <v>0</v>
      </c>
      <c r="F35" s="165">
        <f>+'1.INTRO'!A56</f>
        <v>0</v>
      </c>
      <c r="G35" s="165">
        <f>+'1.INTRO'!A57</f>
        <v>0</v>
      </c>
      <c r="H35" s="165">
        <f>+'1.INTRO'!A58</f>
        <v>0</v>
      </c>
      <c r="I35" s="165">
        <f>+'1.INTRO'!A59</f>
        <v>0</v>
      </c>
      <c r="J35" s="165">
        <f>+'1.INTRO'!A60</f>
        <v>0</v>
      </c>
      <c r="K35" s="165">
        <f>+'1.INTRO'!A61</f>
        <v>0</v>
      </c>
      <c r="L35" s="165">
        <f>+'1.INTRO'!A62</f>
        <v>0</v>
      </c>
      <c r="P35" s="118">
        <f t="shared" si="19"/>
        <v>244</v>
      </c>
      <c r="Q35" s="116" t="str">
        <f t="shared" ca="1" si="12"/>
        <v>B11_detalle!E244</v>
      </c>
      <c r="R35" s="118"/>
      <c r="S35" s="118"/>
      <c r="T35" s="118"/>
      <c r="U35" s="118"/>
      <c r="V35" s="118"/>
      <c r="W35" s="164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B11_detalle!E247</v>
      </c>
      <c r="R36" s="118"/>
      <c r="S36" s="118"/>
      <c r="T36" s="118"/>
      <c r="U36" s="118"/>
      <c r="V36" s="118"/>
      <c r="W36" s="164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B11_detalle!E250</v>
      </c>
      <c r="R37" s="118"/>
      <c r="S37" s="118"/>
      <c r="T37" s="118"/>
      <c r="U37" s="118"/>
      <c r="V37" s="118"/>
      <c r="W37" s="164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B11_detalle!E267</v>
      </c>
      <c r="R38" s="118"/>
      <c r="S38" s="118"/>
      <c r="T38" s="118"/>
      <c r="U38" s="118"/>
      <c r="V38" s="118"/>
      <c r="W38" s="164"/>
    </row>
    <row r="39" spans="1:23" ht="18" x14ac:dyDescent="0.25">
      <c r="J39" s="24"/>
      <c r="P39" s="118">
        <f t="shared" si="19"/>
        <v>278</v>
      </c>
      <c r="Q39" s="116" t="str">
        <f t="shared" ca="1" si="12"/>
        <v>B11_detalle!E278</v>
      </c>
      <c r="R39" s="116"/>
      <c r="S39" s="116"/>
      <c r="T39" s="116"/>
      <c r="U39" s="116"/>
      <c r="V39" s="116"/>
      <c r="W39" s="127"/>
    </row>
    <row r="40" spans="1:23" ht="18" x14ac:dyDescent="0.25">
      <c r="J40" s="24"/>
      <c r="P40" s="118">
        <f t="shared" si="19"/>
        <v>289</v>
      </c>
      <c r="Q40" s="116" t="str">
        <f t="shared" ca="1" si="12"/>
        <v>B11_detalle!E289</v>
      </c>
      <c r="R40" s="116"/>
      <c r="S40" s="116"/>
      <c r="T40" s="116"/>
      <c r="U40" s="116"/>
      <c r="V40" s="116"/>
      <c r="W40" s="127"/>
    </row>
    <row r="41" spans="1:23" ht="18" x14ac:dyDescent="0.25">
      <c r="J41" s="24"/>
      <c r="P41" s="118">
        <f t="shared" si="19"/>
        <v>317</v>
      </c>
      <c r="Q41" s="116" t="str">
        <f t="shared" ca="1" si="12"/>
        <v>B11_detalle!E317</v>
      </c>
      <c r="R41" s="116"/>
      <c r="S41" s="116"/>
      <c r="T41" s="116"/>
      <c r="U41" s="116"/>
      <c r="V41" s="116"/>
      <c r="W41" s="127"/>
    </row>
    <row r="42" spans="1:23" ht="18" x14ac:dyDescent="0.25">
      <c r="J42" s="24"/>
      <c r="P42" s="118">
        <f t="shared" si="19"/>
        <v>320</v>
      </c>
      <c r="Q42" s="116" t="str">
        <f t="shared" ca="1" si="12"/>
        <v>B11_detalle!E320</v>
      </c>
      <c r="R42" s="116"/>
      <c r="S42" s="116"/>
      <c r="T42" s="116"/>
      <c r="U42" s="116"/>
      <c r="V42" s="116"/>
      <c r="W42" s="127"/>
    </row>
    <row r="43" spans="1:23" ht="18" x14ac:dyDescent="0.25">
      <c r="J43" s="24"/>
      <c r="P43" s="118">
        <f t="shared" si="19"/>
        <v>323</v>
      </c>
      <c r="Q43" s="116" t="str">
        <f t="shared" ca="1" si="12"/>
        <v>B11_detalle!E323</v>
      </c>
      <c r="R43" s="116"/>
      <c r="S43" s="116"/>
      <c r="T43" s="116"/>
      <c r="U43" s="116"/>
      <c r="V43" s="116"/>
      <c r="W43" s="127"/>
    </row>
    <row r="44" spans="1:23" ht="18" x14ac:dyDescent="0.25">
      <c r="J44" s="24"/>
      <c r="P44" s="118">
        <f t="shared" si="19"/>
        <v>340</v>
      </c>
      <c r="Q44" s="116" t="str">
        <f t="shared" ca="1" si="12"/>
        <v>B11_detalle!E340</v>
      </c>
      <c r="R44" s="116"/>
      <c r="S44" s="116"/>
      <c r="T44" s="116"/>
      <c r="U44" s="116"/>
      <c r="V44" s="116"/>
      <c r="W44" s="127"/>
    </row>
    <row r="45" spans="1:23" ht="18" x14ac:dyDescent="0.25">
      <c r="J45" s="24"/>
      <c r="P45" s="118">
        <v>368</v>
      </c>
      <c r="Q45" s="116" t="str">
        <f t="shared" ca="1" si="12"/>
        <v>B11_detalle!E368</v>
      </c>
      <c r="R45" s="116"/>
      <c r="S45" s="116"/>
      <c r="T45" s="116"/>
      <c r="U45" s="116"/>
      <c r="V45" s="116"/>
      <c r="W45" s="127"/>
    </row>
    <row r="46" spans="1:23" ht="18" x14ac:dyDescent="0.25">
      <c r="J46" s="24"/>
      <c r="P46" s="118">
        <v>371</v>
      </c>
      <c r="Q46" s="116" t="str">
        <f t="shared" ca="1" si="12"/>
        <v>B11_detalle!E371</v>
      </c>
      <c r="R46" s="116"/>
      <c r="S46" s="116"/>
      <c r="T46" s="116"/>
      <c r="U46" s="116"/>
      <c r="V46" s="116"/>
      <c r="W46" s="127"/>
    </row>
    <row r="47" spans="1:23" ht="18" x14ac:dyDescent="0.25">
      <c r="J47" s="24"/>
      <c r="P47" s="118">
        <v>374</v>
      </c>
      <c r="Q47" s="116" t="str">
        <f t="shared" ca="1" si="12"/>
        <v>B11_detalle!E374</v>
      </c>
      <c r="R47" s="116"/>
      <c r="S47" s="116"/>
      <c r="T47" s="116"/>
      <c r="U47" s="116"/>
      <c r="V47" s="116"/>
      <c r="W47" s="127"/>
    </row>
    <row r="48" spans="1:23" ht="18" x14ac:dyDescent="0.25">
      <c r="J48" s="24"/>
      <c r="P48" s="118">
        <v>391</v>
      </c>
      <c r="Q48" s="116" t="str">
        <f t="shared" ca="1" si="12"/>
        <v>B11_detalle!E391</v>
      </c>
      <c r="R48" s="116"/>
      <c r="S48" s="116"/>
      <c r="T48" s="116"/>
      <c r="U48" s="116"/>
      <c r="V48" s="116"/>
      <c r="W48" s="127"/>
    </row>
    <row r="49" spans="10:23" ht="18" x14ac:dyDescent="0.25">
      <c r="J49" s="24"/>
      <c r="P49" s="118"/>
      <c r="Q49" s="116"/>
      <c r="R49" s="116"/>
      <c r="S49" s="116"/>
      <c r="T49" s="116"/>
      <c r="U49" s="116"/>
      <c r="V49" s="116"/>
      <c r="W49" s="127"/>
    </row>
    <row r="50" spans="10:23" ht="18" x14ac:dyDescent="0.25">
      <c r="J50" s="24"/>
      <c r="P50" s="118"/>
      <c r="Q50" s="116"/>
      <c r="R50" s="116"/>
      <c r="S50" s="116"/>
      <c r="T50" s="116"/>
      <c r="U50" s="116"/>
      <c r="V50" s="116"/>
      <c r="W50" s="127"/>
    </row>
    <row r="51" spans="10:23" ht="18" x14ac:dyDescent="0.25">
      <c r="J51" s="24"/>
      <c r="P51" s="118"/>
      <c r="Q51" s="116"/>
      <c r="R51" s="116"/>
      <c r="S51" s="116"/>
      <c r="T51" s="116"/>
      <c r="U51" s="116"/>
      <c r="V51" s="116"/>
      <c r="W51" s="127"/>
    </row>
    <row r="52" spans="10:23" ht="18" x14ac:dyDescent="0.25">
      <c r="J52" s="24"/>
      <c r="P52" s="118"/>
      <c r="Q52" s="116"/>
      <c r="R52" s="116"/>
      <c r="S52" s="116"/>
      <c r="T52" s="116"/>
      <c r="U52" s="116"/>
      <c r="V52" s="116"/>
      <c r="W52" s="127"/>
    </row>
    <row r="53" spans="10:23" x14ac:dyDescent="0.2">
      <c r="J53" s="24"/>
      <c r="P53" s="116"/>
      <c r="Q53" s="116"/>
      <c r="R53" s="116"/>
      <c r="S53" s="116"/>
      <c r="T53" s="116"/>
      <c r="U53" s="116"/>
      <c r="V53" s="116"/>
      <c r="W53" s="127"/>
    </row>
    <row r="54" spans="10:23" x14ac:dyDescent="0.2">
      <c r="J54" s="24"/>
      <c r="P54" s="116"/>
      <c r="Q54" s="116"/>
      <c r="R54" s="116"/>
      <c r="S54" s="116"/>
      <c r="T54" s="116"/>
      <c r="U54" s="116"/>
      <c r="V54" s="116"/>
      <c r="W54" s="127"/>
    </row>
    <row r="55" spans="10:23" x14ac:dyDescent="0.2">
      <c r="J55" s="24"/>
      <c r="P55" s="116"/>
      <c r="Q55" s="116"/>
      <c r="R55" s="116"/>
      <c r="S55" s="116"/>
      <c r="T55" s="116"/>
      <c r="U55" s="116"/>
      <c r="V55" s="116"/>
      <c r="W55" s="127"/>
    </row>
    <row r="56" spans="10:23" x14ac:dyDescent="0.2">
      <c r="J56" s="24"/>
      <c r="P56" s="116"/>
      <c r="Q56" s="116"/>
      <c r="R56" s="116"/>
      <c r="S56" s="116"/>
      <c r="T56" s="116"/>
      <c r="U56" s="116"/>
      <c r="V56" s="116"/>
      <c r="W56" s="127"/>
    </row>
    <row r="57" spans="10:23" x14ac:dyDescent="0.2">
      <c r="J57" s="24"/>
      <c r="P57" s="116"/>
      <c r="Q57" s="116"/>
      <c r="R57" s="116"/>
      <c r="S57" s="116"/>
      <c r="T57" s="116"/>
      <c r="U57" s="116"/>
      <c r="V57" s="116"/>
      <c r="W57" s="127"/>
    </row>
    <row r="58" spans="10:23" x14ac:dyDescent="0.2">
      <c r="J58" s="24"/>
      <c r="P58" s="116"/>
      <c r="Q58" s="116"/>
      <c r="R58" s="116"/>
      <c r="S58" s="116"/>
      <c r="T58" s="116"/>
      <c r="U58" s="116"/>
      <c r="V58" s="116"/>
      <c r="W58" s="127"/>
    </row>
    <row r="59" spans="10:23" x14ac:dyDescent="0.2">
      <c r="J59" s="24"/>
      <c r="P59" s="116"/>
      <c r="Q59" s="116"/>
      <c r="R59" s="116"/>
      <c r="S59" s="116"/>
      <c r="T59" s="116"/>
      <c r="U59" s="116"/>
      <c r="V59" s="116"/>
      <c r="W59" s="127"/>
    </row>
    <row r="60" spans="10:23" x14ac:dyDescent="0.2">
      <c r="J60" s="24"/>
      <c r="P60" s="116"/>
      <c r="Q60" s="116"/>
      <c r="R60" s="116"/>
      <c r="S60" s="116"/>
      <c r="T60" s="116"/>
      <c r="U60" s="116"/>
      <c r="V60" s="116"/>
      <c r="W60" s="127"/>
    </row>
    <row r="61" spans="10:23" x14ac:dyDescent="0.2">
      <c r="J61" s="24"/>
      <c r="P61" s="116"/>
      <c r="Q61" s="116"/>
      <c r="R61" s="116"/>
      <c r="S61" s="116"/>
      <c r="T61" s="116"/>
      <c r="U61" s="116"/>
      <c r="V61" s="116"/>
      <c r="W61" s="127"/>
    </row>
    <row r="62" spans="10:23" x14ac:dyDescent="0.2">
      <c r="J62" s="24"/>
      <c r="P62" s="116"/>
      <c r="Q62" s="116"/>
      <c r="R62" s="116"/>
      <c r="S62" s="116"/>
      <c r="T62" s="116"/>
      <c r="U62" s="116"/>
      <c r="V62" s="116"/>
      <c r="W62" s="127"/>
    </row>
    <row r="63" spans="10:23" x14ac:dyDescent="0.2">
      <c r="J63" s="24"/>
      <c r="P63" s="116"/>
      <c r="Q63" s="116"/>
      <c r="R63" s="116"/>
      <c r="S63" s="116"/>
      <c r="T63" s="116"/>
      <c r="U63" s="116"/>
      <c r="V63" s="116"/>
      <c r="W63" s="127"/>
    </row>
    <row r="64" spans="10:23" x14ac:dyDescent="0.2">
      <c r="J64" s="24"/>
      <c r="P64" s="116"/>
      <c r="Q64" s="116"/>
      <c r="R64" s="116"/>
      <c r="S64" s="116"/>
      <c r="T64" s="116"/>
      <c r="U64" s="116"/>
      <c r="V64" s="116"/>
      <c r="W64" s="127"/>
    </row>
    <row r="65" spans="10:23" x14ac:dyDescent="0.2">
      <c r="J65" s="24"/>
      <c r="P65" s="116"/>
      <c r="Q65" s="116"/>
      <c r="R65" s="116"/>
      <c r="S65" s="116"/>
      <c r="T65" s="116"/>
      <c r="U65" s="116"/>
      <c r="V65" s="116"/>
      <c r="W65" s="127"/>
    </row>
    <row r="66" spans="10:23" x14ac:dyDescent="0.2">
      <c r="J66" s="24"/>
      <c r="P66" s="116"/>
      <c r="Q66" s="116"/>
      <c r="R66" s="116"/>
      <c r="S66" s="116"/>
      <c r="T66" s="116"/>
      <c r="U66" s="116"/>
      <c r="V66" s="116"/>
      <c r="W66" s="127"/>
    </row>
    <row r="67" spans="10:23" x14ac:dyDescent="0.2">
      <c r="J67" s="24"/>
      <c r="P67" s="116"/>
      <c r="Q67" s="116"/>
      <c r="R67" s="116"/>
      <c r="S67" s="116"/>
      <c r="T67" s="116"/>
      <c r="U67" s="116"/>
      <c r="V67" s="116"/>
      <c r="W67" s="127"/>
    </row>
    <row r="68" spans="10:23" x14ac:dyDescent="0.2">
      <c r="J68" s="24"/>
      <c r="P68" s="116"/>
      <c r="Q68" s="116"/>
      <c r="R68" s="116"/>
      <c r="S68" s="116"/>
      <c r="T68" s="116"/>
      <c r="U68" s="116"/>
      <c r="V68" s="116"/>
      <c r="W68" s="127"/>
    </row>
    <row r="69" spans="10:23" x14ac:dyDescent="0.2">
      <c r="J69" s="24"/>
      <c r="P69" s="116"/>
      <c r="Q69" s="116"/>
      <c r="R69" s="116"/>
      <c r="S69" s="116"/>
      <c r="T69" s="116"/>
      <c r="U69" s="116"/>
      <c r="V69" s="116"/>
      <c r="W69" s="127"/>
    </row>
    <row r="70" spans="10:23" x14ac:dyDescent="0.2">
      <c r="J70" s="25"/>
      <c r="P70" s="116"/>
      <c r="Q70" s="116"/>
      <c r="R70" s="116"/>
      <c r="S70" s="116"/>
      <c r="T70" s="116"/>
      <c r="U70" s="116"/>
      <c r="V70" s="116"/>
      <c r="W70" s="127"/>
    </row>
    <row r="71" spans="10:23" x14ac:dyDescent="0.2">
      <c r="J71" s="25"/>
      <c r="P71" s="116"/>
      <c r="Q71" s="116"/>
      <c r="R71" s="116"/>
      <c r="S71" s="116"/>
      <c r="T71" s="116"/>
      <c r="U71" s="116"/>
      <c r="V71" s="116"/>
      <c r="W71" s="127"/>
    </row>
    <row r="72" spans="10:23" x14ac:dyDescent="0.2">
      <c r="J72" s="25"/>
      <c r="P72" s="116"/>
      <c r="Q72" s="116"/>
      <c r="R72" s="116"/>
      <c r="S72" s="116"/>
      <c r="T72" s="116"/>
      <c r="U72" s="116"/>
      <c r="V72" s="116"/>
      <c r="W72" s="127"/>
    </row>
    <row r="73" spans="10:23" x14ac:dyDescent="0.2">
      <c r="J73" s="25"/>
      <c r="P73" s="116"/>
      <c r="Q73" s="116"/>
      <c r="R73" s="116"/>
      <c r="S73" s="116"/>
      <c r="T73" s="116"/>
      <c r="U73" s="116"/>
      <c r="V73" s="116"/>
      <c r="W73" s="127"/>
    </row>
    <row r="74" spans="10:23" x14ac:dyDescent="0.2">
      <c r="J74" s="25"/>
      <c r="P74" s="116"/>
      <c r="Q74" s="116"/>
      <c r="R74" s="116"/>
      <c r="S74" s="116"/>
      <c r="T74" s="116"/>
      <c r="U74" s="116"/>
      <c r="V74" s="116"/>
      <c r="W74" s="127"/>
    </row>
    <row r="75" spans="10:23" x14ac:dyDescent="0.2">
      <c r="J75" s="25"/>
      <c r="P75" s="116"/>
      <c r="Q75" s="116"/>
      <c r="R75" s="116"/>
      <c r="S75" s="116"/>
      <c r="T75" s="116"/>
      <c r="U75" s="116"/>
      <c r="V75" s="116"/>
      <c r="W75" s="127"/>
    </row>
    <row r="76" spans="10:23" x14ac:dyDescent="0.2">
      <c r="J76" s="25"/>
      <c r="P76" s="116"/>
      <c r="Q76" s="116"/>
      <c r="R76" s="116"/>
      <c r="S76" s="116"/>
      <c r="T76" s="116"/>
      <c r="U76" s="116"/>
      <c r="V76" s="116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lBIWqDr0WFbXz96ae1Ul0zTXKwnUBlsFZThK2+yzZ7usq0lfciHg8KjLEVaBZL837IGl2usYYg2nnvI08XH0kg==" saltValue="vPxyLXLk6JD7c8cnHs6PFg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69" priority="7">
      <formula>AND($K$19&gt;0,$K$19&lt;&gt;$H$9)</formula>
    </cfRule>
  </conditionalFormatting>
  <conditionalFormatting sqref="K22">
    <cfRule type="expression" dxfId="68" priority="6">
      <formula>AND($K$22&gt;0,$K$22&lt;&gt;$H$12)</formula>
    </cfRule>
  </conditionalFormatting>
  <conditionalFormatting sqref="K23">
    <cfRule type="expression" dxfId="67" priority="5" stopIfTrue="1">
      <formula>AND($K$23&gt;0,$K$23&lt;&gt;$H$13)</formula>
    </cfRule>
  </conditionalFormatting>
  <conditionalFormatting sqref="K24">
    <cfRule type="expression" dxfId="66" priority="4">
      <formula>AND($K$24&gt;0,$K$24&lt;&gt;$H$14)</formula>
    </cfRule>
  </conditionalFormatting>
  <conditionalFormatting sqref="J8:L8">
    <cfRule type="expression" dxfId="65" priority="3">
      <formula>$J$8&lt;&gt;""</formula>
    </cfRule>
  </conditionalFormatting>
  <conditionalFormatting sqref="B38:L38">
    <cfRule type="expression" dxfId="64" priority="2">
      <formula>AND($B$38&gt;0,$B$38&lt;&gt;$H$15)</formula>
    </cfRule>
  </conditionalFormatting>
  <conditionalFormatting sqref="E28">
    <cfRule type="expression" dxfId="63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26831D-08CD-4574-817C-8646DEE34909}">
          <x14:formula1>
            <xm:f>BD!$H$1:$H$21</xm:f>
          </x14:formula1>
          <xm:sqref>Q2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F741A-D5E9-41D3-8DCD-EF3DF282D161}">
  <dimension ref="A1:BM394"/>
  <sheetViews>
    <sheetView zoomScaleNormal="100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" customWidth="1"/>
    <col min="10" max="10" width="12.85546875" style="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26"/>
      <c r="J1" s="26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B11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26"/>
      <c r="J2" s="26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11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B11_detalle!A1</v>
      </c>
      <c r="K5" s="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'1.INTRO'!C16</v>
      </c>
      <c r="K6" s="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257</v>
      </c>
      <c r="B7" s="52" t="s">
        <v>258</v>
      </c>
      <c r="C7" s="52" t="s">
        <v>259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'1.INTRO'!F16</v>
      </c>
      <c r="K7" s="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154"/>
      <c r="J8" s="170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"/>
      <c r="J9" s="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"/>
      <c r="J10" s="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"/>
      <c r="J11" s="8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"/>
      <c r="J12" s="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"/>
      <c r="J13" s="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"/>
      <c r="J14" s="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"/>
      <c r="J15" s="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"/>
      <c r="J16" s="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"/>
      <c r="J17" s="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"/>
      <c r="J18" s="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"/>
      <c r="J19" s="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"/>
      <c r="J20" s="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"/>
      <c r="J21" s="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"/>
      <c r="J22" s="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"/>
      <c r="J23" s="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"/>
      <c r="J24" s="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"/>
      <c r="J25" s="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"/>
      <c r="J26" s="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"/>
      <c r="J27" s="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"/>
      <c r="J28" s="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"/>
      <c r="J34" s="8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"/>
      <c r="J35" s="8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"/>
      <c r="J36" s="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"/>
      <c r="J37" s="8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"/>
      <c r="J38" s="8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"/>
      <c r="J39" s="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"/>
      <c r="J41" s="8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"/>
      <c r="J42" s="8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"/>
      <c r="J43" s="8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"/>
      <c r="J44" s="8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"/>
      <c r="J45" s="8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SUM(E38:E47)</f>
        <v>0</v>
      </c>
      <c r="F48" s="46"/>
      <c r="G48" s="51">
        <f>+E48+G31</f>
        <v>0</v>
      </c>
      <c r="H48" s="51">
        <f ca="1">+$H$2-INDIRECT($J$7)+G48</f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"/>
      <c r="J51" s="8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"/>
      <c r="J52" s="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"/>
      <c r="J53" s="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"/>
      <c r="J54" s="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"/>
      <c r="J55" s="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"/>
      <c r="J56" s="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"/>
      <c r="J57" s="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"/>
      <c r="J58" s="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"/>
      <c r="J59" s="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"/>
      <c r="J60" s="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"/>
      <c r="J61" s="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"/>
      <c r="J62" s="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"/>
      <c r="J63" s="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"/>
      <c r="J64" s="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"/>
      <c r="J65" s="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"/>
      <c r="J66" s="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"/>
      <c r="J67" s="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"/>
      <c r="J68" s="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"/>
      <c r="J69" s="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SUM(E64:E69)</f>
        <v>0</v>
      </c>
      <c r="F70" s="46"/>
      <c r="G70" s="51">
        <f>+E70+G59</f>
        <v>0</v>
      </c>
      <c r="H70" s="51">
        <f ca="1">+$H$2-INDIRECT($J$7)+G70</f>
        <v>0</v>
      </c>
      <c r="I70" s="4"/>
      <c r="J70" s="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"/>
      <c r="J71" s="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28"/>
      <c r="J72" s="28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"/>
      <c r="J73" s="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26"/>
      <c r="J74" s="26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B11</v>
      </c>
      <c r="B75" s="273"/>
      <c r="C75" s="273"/>
      <c r="D75" s="273"/>
      <c r="E75" s="273"/>
      <c r="F75" s="45"/>
      <c r="G75" s="45"/>
      <c r="H75" s="45"/>
      <c r="I75" s="26"/>
      <c r="J75" s="26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"/>
      <c r="J76" s="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28"/>
      <c r="J77" s="28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"/>
      <c r="J78" s="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"/>
      <c r="J79" s="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257</v>
      </c>
      <c r="B80" s="52" t="s">
        <v>258</v>
      </c>
      <c r="C80" s="52" t="s">
        <v>259</v>
      </c>
      <c r="D80" s="52" t="s">
        <v>260</v>
      </c>
      <c r="E80" s="52" t="s">
        <v>19</v>
      </c>
      <c r="F80" s="46"/>
      <c r="G80" s="46"/>
      <c r="H80" s="46"/>
      <c r="I80" s="4"/>
      <c r="J80" s="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"/>
      <c r="J81" s="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"/>
      <c r="J82" s="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"/>
      <c r="J83" s="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"/>
      <c r="J84" s="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"/>
      <c r="J85" s="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"/>
      <c r="J86" s="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"/>
      <c r="J87" s="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"/>
      <c r="J88" s="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"/>
      <c r="J89" s="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"/>
      <c r="J90" s="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"/>
      <c r="J91" s="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"/>
      <c r="J92" s="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"/>
      <c r="J93" s="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"/>
      <c r="J94" s="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"/>
      <c r="J95" s="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"/>
      <c r="J96" s="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"/>
      <c r="J97" s="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"/>
      <c r="J98" s="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"/>
      <c r="J99" s="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"/>
      <c r="J100" s="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"/>
      <c r="J101" s="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"/>
      <c r="J103" s="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"/>
      <c r="J105" s="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"/>
      <c r="J106" s="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"/>
      <c r="J107" s="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"/>
      <c r="J108" s="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"/>
      <c r="J109" s="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"/>
      <c r="J110" s="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"/>
      <c r="J111" s="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"/>
      <c r="J112" s="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"/>
      <c r="J113" s="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"/>
      <c r="J114" s="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"/>
      <c r="J115" s="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"/>
      <c r="J116" s="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"/>
      <c r="J117" s="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"/>
      <c r="J118" s="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"/>
      <c r="J119" s="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"/>
      <c r="J120" s="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"/>
      <c r="J121" s="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"/>
      <c r="J122" s="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"/>
      <c r="J123" s="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"/>
      <c r="J124" s="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"/>
      <c r="J125" s="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"/>
      <c r="J126" s="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"/>
      <c r="J127" s="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"/>
      <c r="J128" s="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"/>
      <c r="J129" s="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"/>
      <c r="J130" s="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"/>
      <c r="J131" s="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"/>
      <c r="J132" s="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"/>
      <c r="J133" s="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"/>
      <c r="J134" s="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"/>
      <c r="J135" s="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"/>
      <c r="J136" s="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"/>
      <c r="J137" s="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"/>
      <c r="J138" s="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"/>
      <c r="J139" s="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"/>
      <c r="J140" s="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"/>
      <c r="J141" s="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"/>
      <c r="J142" s="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"/>
      <c r="J143" s="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"/>
      <c r="J144" s="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28"/>
      <c r="J145" s="28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"/>
      <c r="J146" s="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26"/>
      <c r="J147" s="26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B11</v>
      </c>
      <c r="B148" s="273"/>
      <c r="C148" s="273"/>
      <c r="D148" s="273"/>
      <c r="E148" s="273"/>
      <c r="F148" s="45"/>
      <c r="G148" s="45"/>
      <c r="H148" s="45"/>
      <c r="I148" s="26"/>
      <c r="J148" s="26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"/>
      <c r="J149" s="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28"/>
      <c r="J150" s="28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"/>
      <c r="J151" s="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"/>
      <c r="J152" s="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257</v>
      </c>
      <c r="B153" s="52" t="s">
        <v>258</v>
      </c>
      <c r="C153" s="52" t="s">
        <v>259</v>
      </c>
      <c r="D153" s="52" t="s">
        <v>260</v>
      </c>
      <c r="E153" s="52" t="s">
        <v>19</v>
      </c>
      <c r="F153" s="46"/>
      <c r="G153" s="46"/>
      <c r="H153" s="46"/>
      <c r="I153" s="4"/>
      <c r="J153" s="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"/>
      <c r="J154" s="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"/>
      <c r="J155" s="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"/>
      <c r="J156" s="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"/>
      <c r="J157" s="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"/>
      <c r="J158" s="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"/>
      <c r="J159" s="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"/>
      <c r="J160" s="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"/>
      <c r="J161" s="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"/>
      <c r="J162" s="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"/>
      <c r="J163" s="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"/>
      <c r="J164" s="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"/>
      <c r="J165" s="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"/>
      <c r="J166" s="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"/>
      <c r="J167" s="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"/>
      <c r="J168" s="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"/>
      <c r="J169" s="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"/>
      <c r="J170" s="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"/>
      <c r="J171" s="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"/>
      <c r="J172" s="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"/>
      <c r="J173" s="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"/>
      <c r="J174" s="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"/>
      <c r="J176" s="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"/>
      <c r="J178" s="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"/>
      <c r="J179" s="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"/>
      <c r="J180" s="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"/>
      <c r="J181" s="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"/>
      <c r="J182" s="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"/>
      <c r="J183" s="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"/>
      <c r="J184" s="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"/>
      <c r="J185" s="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"/>
      <c r="J186" s="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"/>
      <c r="J187" s="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"/>
      <c r="J188" s="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"/>
      <c r="J189" s="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"/>
      <c r="J190" s="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"/>
      <c r="J191" s="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"/>
      <c r="J192" s="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"/>
      <c r="J193" s="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"/>
      <c r="J194" s="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"/>
      <c r="J195" s="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"/>
      <c r="J196" s="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"/>
      <c r="J197" s="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"/>
      <c r="J198" s="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"/>
      <c r="J199" s="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"/>
      <c r="J200" s="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"/>
      <c r="J201" s="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"/>
      <c r="J202" s="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"/>
      <c r="J203" s="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"/>
      <c r="J204" s="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"/>
      <c r="J205" s="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"/>
      <c r="J206" s="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"/>
      <c r="J207" s="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"/>
      <c r="J208" s="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"/>
      <c r="J209" s="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"/>
      <c r="J210" s="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"/>
      <c r="J211" s="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"/>
      <c r="J212" s="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"/>
      <c r="J213" s="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"/>
      <c r="J214" s="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"/>
      <c r="J215" s="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"/>
      <c r="J216" s="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"/>
      <c r="J217" s="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28"/>
      <c r="J218" s="28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"/>
      <c r="J219" s="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26"/>
      <c r="J220" s="26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B11</v>
      </c>
      <c r="B221" s="273"/>
      <c r="C221" s="273"/>
      <c r="D221" s="273"/>
      <c r="E221" s="273"/>
      <c r="F221" s="45"/>
      <c r="G221" s="45"/>
      <c r="H221" s="45"/>
      <c r="I221" s="26"/>
      <c r="J221" s="26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"/>
      <c r="J222" s="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28"/>
      <c r="J223" s="28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"/>
      <c r="J224" s="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"/>
      <c r="J225" s="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257</v>
      </c>
      <c r="B226" s="52" t="s">
        <v>258</v>
      </c>
      <c r="C226" s="52" t="s">
        <v>259</v>
      </c>
      <c r="D226" s="52" t="s">
        <v>260</v>
      </c>
      <c r="E226" s="52" t="s">
        <v>19</v>
      </c>
      <c r="F226" s="46"/>
      <c r="G226" s="46"/>
      <c r="H226" s="46"/>
      <c r="I226" s="4"/>
      <c r="J226" s="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"/>
      <c r="J227" s="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"/>
      <c r="J228" s="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"/>
      <c r="J229" s="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"/>
      <c r="J230" s="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"/>
      <c r="J231" s="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"/>
      <c r="J232" s="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"/>
      <c r="J233" s="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"/>
      <c r="J234" s="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"/>
      <c r="J235" s="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"/>
      <c r="J236" s="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"/>
      <c r="J237" s="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"/>
      <c r="J238" s="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"/>
      <c r="J239" s="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"/>
      <c r="J240" s="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"/>
      <c r="J241" s="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"/>
      <c r="J242" s="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"/>
      <c r="J243" s="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"/>
      <c r="J244" s="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"/>
      <c r="J245" s="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"/>
      <c r="J246" s="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"/>
      <c r="J247" s="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"/>
      <c r="J249" s="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"/>
      <c r="J251" s="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"/>
      <c r="J252" s="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"/>
      <c r="J253" s="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"/>
      <c r="J254" s="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"/>
      <c r="J255" s="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"/>
      <c r="J256" s="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"/>
      <c r="J257" s="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"/>
      <c r="J258" s="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"/>
      <c r="J259" s="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"/>
      <c r="J260" s="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"/>
      <c r="J261" s="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"/>
      <c r="J262" s="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"/>
      <c r="J263" s="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"/>
      <c r="J264" s="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"/>
      <c r="J265" s="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"/>
      <c r="J266" s="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"/>
      <c r="J267" s="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"/>
      <c r="J268" s="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"/>
      <c r="J269" s="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"/>
      <c r="J270" s="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"/>
      <c r="J271" s="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"/>
      <c r="J272" s="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"/>
      <c r="J273" s="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"/>
      <c r="J274" s="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"/>
      <c r="J275" s="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"/>
      <c r="J276" s="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"/>
      <c r="J277" s="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"/>
      <c r="J278" s="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"/>
      <c r="J279" s="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"/>
      <c r="J280" s="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"/>
      <c r="J281" s="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"/>
      <c r="J282" s="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"/>
      <c r="J283" s="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"/>
      <c r="J284" s="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"/>
      <c r="J285" s="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"/>
      <c r="J286" s="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"/>
      <c r="J287" s="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"/>
      <c r="J288" s="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"/>
      <c r="J289" s="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"/>
      <c r="J290" s="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28"/>
      <c r="J291" s="28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"/>
      <c r="J292" s="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26"/>
      <c r="J293" s="26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B11</v>
      </c>
      <c r="B294" s="273"/>
      <c r="C294" s="273"/>
      <c r="D294" s="273"/>
      <c r="E294" s="273"/>
      <c r="F294" s="45"/>
      <c r="G294" s="45"/>
      <c r="H294" s="45"/>
      <c r="I294" s="26"/>
      <c r="J294" s="26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"/>
      <c r="J295" s="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28"/>
      <c r="J296" s="28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"/>
      <c r="J297" s="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"/>
      <c r="J298" s="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257</v>
      </c>
      <c r="B299" s="52" t="s">
        <v>258</v>
      </c>
      <c r="C299" s="52" t="s">
        <v>259</v>
      </c>
      <c r="D299" s="52" t="s">
        <v>260</v>
      </c>
      <c r="E299" s="52" t="s">
        <v>19</v>
      </c>
      <c r="F299" s="46"/>
      <c r="G299" s="46"/>
      <c r="H299" s="46"/>
      <c r="I299" s="4"/>
      <c r="J299" s="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"/>
      <c r="J300" s="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"/>
      <c r="J301" s="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"/>
      <c r="J302" s="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"/>
      <c r="J303" s="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"/>
      <c r="J304" s="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"/>
      <c r="J305" s="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"/>
      <c r="J306" s="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"/>
      <c r="J307" s="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"/>
      <c r="J308" s="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"/>
      <c r="J309" s="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"/>
      <c r="J310" s="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"/>
      <c r="J311" s="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"/>
      <c r="J312" s="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"/>
      <c r="J313" s="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"/>
      <c r="J314" s="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"/>
      <c r="J315" s="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"/>
      <c r="J316" s="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"/>
      <c r="J317" s="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"/>
      <c r="J318" s="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"/>
      <c r="J319" s="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"/>
      <c r="J320" s="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"/>
      <c r="J322" s="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"/>
      <c r="J324" s="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"/>
      <c r="J325" s="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"/>
      <c r="J326" s="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"/>
      <c r="J327" s="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"/>
      <c r="J328" s="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"/>
      <c r="J329" s="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"/>
      <c r="J330" s="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"/>
      <c r="J331" s="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"/>
      <c r="J332" s="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"/>
      <c r="J333" s="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"/>
      <c r="J334" s="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"/>
      <c r="J335" s="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"/>
      <c r="J336" s="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"/>
      <c r="J337" s="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"/>
      <c r="J338" s="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"/>
      <c r="J339" s="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"/>
      <c r="J340" s="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"/>
      <c r="J341" s="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28"/>
      <c r="J342" s="28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"/>
      <c r="J343" s="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26"/>
      <c r="J344" s="26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B11</v>
      </c>
      <c r="B345" s="273"/>
      <c r="C345" s="273"/>
      <c r="D345" s="273"/>
      <c r="E345" s="273"/>
      <c r="F345" s="45"/>
      <c r="G345" s="45"/>
      <c r="H345" s="45"/>
      <c r="I345" s="26"/>
      <c r="J345" s="26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"/>
      <c r="J346" s="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28"/>
      <c r="J347" s="28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"/>
      <c r="J348" s="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"/>
      <c r="J349" s="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257</v>
      </c>
      <c r="B350" s="52" t="s">
        <v>258</v>
      </c>
      <c r="C350" s="52" t="s">
        <v>259</v>
      </c>
      <c r="D350" s="52" t="s">
        <v>260</v>
      </c>
      <c r="E350" s="52" t="s">
        <v>19</v>
      </c>
      <c r="F350" s="46"/>
      <c r="G350" s="46"/>
      <c r="H350" s="46"/>
      <c r="I350" s="4"/>
      <c r="J350" s="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"/>
      <c r="J351" s="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"/>
      <c r="J352" s="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"/>
      <c r="J353" s="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"/>
      <c r="J354" s="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"/>
      <c r="J355" s="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"/>
      <c r="J356" s="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"/>
      <c r="J357" s="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"/>
      <c r="J358" s="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"/>
      <c r="J359" s="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"/>
      <c r="J360" s="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"/>
      <c r="J361" s="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"/>
      <c r="J362" s="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"/>
      <c r="J363" s="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"/>
      <c r="J364" s="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"/>
      <c r="J365" s="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"/>
      <c r="J366" s="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"/>
      <c r="J367" s="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"/>
      <c r="J368" s="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"/>
      <c r="J369" s="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"/>
      <c r="J370" s="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"/>
      <c r="J371" s="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"/>
      <c r="J373" s="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"/>
      <c r="J375" s="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"/>
      <c r="J376" s="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"/>
      <c r="J377" s="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"/>
      <c r="J378" s="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"/>
      <c r="J379" s="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"/>
      <c r="J380" s="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"/>
      <c r="J381" s="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"/>
      <c r="J382" s="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"/>
      <c r="J383" s="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"/>
      <c r="J384" s="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"/>
      <c r="J385" s="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"/>
      <c r="J386" s="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"/>
      <c r="J387" s="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"/>
      <c r="J388" s="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"/>
      <c r="J389" s="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"/>
      <c r="J390" s="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"/>
      <c r="J391" s="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"/>
      <c r="J392" s="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28"/>
      <c r="J393" s="28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"/>
      <c r="J394" s="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WuqcAy0UURid7fsqhotChIjHm/MqdYhhZN8cOI5XvYlSPIFv8bd3TaOrlfIKGXeF2uhNFFe3ggzsTHjIIvNA9g==" saltValue="HtzrjH/un8qlkri+lse1Kg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62" priority="7" stopIfTrue="1" operator="notEqual">
      <formula>#REF!</formula>
    </cfRule>
  </conditionalFormatting>
  <conditionalFormatting sqref="E143">
    <cfRule type="cellIs" dxfId="61" priority="6" stopIfTrue="1" operator="notEqual">
      <formula>#REF!</formula>
    </cfRule>
  </conditionalFormatting>
  <conditionalFormatting sqref="E216">
    <cfRule type="cellIs" dxfId="60" priority="5" stopIfTrue="1" operator="notEqual">
      <formula>#REF!</formula>
    </cfRule>
  </conditionalFormatting>
  <conditionalFormatting sqref="E289">
    <cfRule type="cellIs" dxfId="59" priority="4" stopIfTrue="1" operator="notEqual">
      <formula>#REF!</formula>
    </cfRule>
  </conditionalFormatting>
  <conditionalFormatting sqref="E136:E142">
    <cfRule type="cellIs" dxfId="58" priority="3" stopIfTrue="1" operator="notEqual">
      <formula>#REF!</formula>
    </cfRule>
  </conditionalFormatting>
  <conditionalFormatting sqref="E209:E215">
    <cfRule type="cellIs" dxfId="57" priority="2" stopIfTrue="1" operator="notEqual">
      <formula>#REF!</formula>
    </cfRule>
  </conditionalFormatting>
  <conditionalFormatting sqref="E282:E288">
    <cfRule type="cellIs" dxfId="56" priority="1" stopIfTrue="1" operator="notEqual">
      <formula>#REF!</formula>
    </cfRule>
  </conditionalFormatting>
  <dataValidations count="3"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BF67E192-10F4-4CF7-97A9-CC10BFD1F777}">
      <formula1>0</formula1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E3C96C39-4C8F-4217-994F-9DB7F3DD0094}">
      <formula1>0</formula1>
    </dataValidation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8CC31D26-0DDF-42A2-9065-EC6B95A011E0}">
      <formula1>0</formula1>
      <formula2>1</formula2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48D231E-DBD3-4920-824C-657F44816257}">
          <x14:formula1>
            <xm:f>BD!$H$1:$H$21</xm:f>
          </x14:formula1>
          <xm:sqref>J4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1FEE2-831C-40AC-BB45-D4E0C3CF0DB2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7" customWidth="1"/>
    <col min="17" max="17" width="18" style="172" customWidth="1"/>
    <col min="18" max="22" width="15" style="177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6"/>
      <c r="Q1" s="171"/>
      <c r="R1" s="176"/>
      <c r="S1" s="176"/>
      <c r="T1" s="176"/>
      <c r="U1" s="176"/>
      <c r="V1" s="178"/>
    </row>
    <row r="2" spans="1:23" ht="36.75" x14ac:dyDescent="0.2">
      <c r="A2" s="22"/>
      <c r="G2" s="274" t="str">
        <f ca="1">IFERROR(INDIRECT(Q8),"Falta selección de nº beneficiario")</f>
        <v>Escribir denominación B12</v>
      </c>
      <c r="H2" s="274"/>
      <c r="I2" s="274"/>
      <c r="J2" s="274"/>
      <c r="K2" s="274"/>
      <c r="L2" s="274"/>
      <c r="Q2" s="172">
        <v>12</v>
      </c>
    </row>
    <row r="3" spans="1:23" x14ac:dyDescent="0.2">
      <c r="A3" s="22"/>
      <c r="P3" s="116"/>
      <c r="Q3" s="116" t="str">
        <f>IF(OR(Q2="p",Q2="e"),"B"&amp;Q2&amp;"_detalle!A1","B"&amp;Q2&amp;"_detalle!A1")</f>
        <v>B12_detalle!A1</v>
      </c>
      <c r="R3" s="116"/>
      <c r="S3" s="116"/>
      <c r="T3" s="116"/>
      <c r="U3" s="116"/>
      <c r="V3" s="116"/>
      <c r="W3" s="127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C:\ECO\001_COOPERA\01_CoFFEE\05_candidaturas\01_FdC_FF\FF\[02_FF_15_beneficiarios_220929_limpio.xlsx]B12_detalle</v>
      </c>
      <c r="R4" s="128"/>
      <c r="S4" s="128"/>
      <c r="T4" s="128"/>
      <c r="U4" s="128"/>
      <c r="V4" s="128"/>
      <c r="W4" s="173"/>
    </row>
    <row r="5" spans="1:23" x14ac:dyDescent="0.2">
      <c r="A5" s="22"/>
      <c r="P5" s="117" t="s">
        <v>295</v>
      </c>
      <c r="Q5" s="117">
        <f ca="1">LEN(Q4)</f>
        <v>112</v>
      </c>
      <c r="R5" s="116"/>
      <c r="S5" s="116"/>
      <c r="T5" s="116"/>
      <c r="U5" s="116"/>
      <c r="V5" s="116"/>
      <c r="W5" s="127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101</v>
      </c>
      <c r="R6" s="116"/>
      <c r="S6" s="116"/>
      <c r="T6" s="116"/>
      <c r="U6" s="114"/>
      <c r="V6" s="116"/>
      <c r="W6" s="127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B12_detalle</v>
      </c>
      <c r="R7" s="116"/>
      <c r="S7" s="116"/>
      <c r="T7" s="116"/>
      <c r="U7" s="114"/>
      <c r="V7" s="116"/>
      <c r="W7" s="127"/>
    </row>
    <row r="8" spans="1:23" s="93" customFormat="1" ht="20.100000000000001" customHeight="1" x14ac:dyDescent="0.25">
      <c r="A8" s="165" t="s">
        <v>277</v>
      </c>
      <c r="B8" s="165" t="str">
        <f>'1.INTRO'!A29</f>
        <v>A1</v>
      </c>
      <c r="C8" s="165" t="str">
        <f>'1.INTRO'!A30</f>
        <v>A2</v>
      </c>
      <c r="D8" s="165" t="str">
        <f>'1.INTRO'!A31</f>
        <v>A3</v>
      </c>
      <c r="E8" s="165" t="str">
        <f>'1.INTRO'!A32</f>
        <v>A4</v>
      </c>
      <c r="F8" s="165" t="str">
        <f>'1.INTRO'!A33</f>
        <v>A5</v>
      </c>
      <c r="G8" s="165" t="str">
        <f>'1.INTRO'!A34</f>
        <v>A6</v>
      </c>
      <c r="H8" s="165" t="s">
        <v>1</v>
      </c>
      <c r="I8" s="165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'1.INTRO'!C17</v>
      </c>
      <c r="R8" s="129"/>
      <c r="S8" s="116"/>
      <c r="T8" s="116"/>
      <c r="U8" s="115"/>
      <c r="V8" s="118"/>
      <c r="W8" s="164"/>
    </row>
    <row r="9" spans="1:23" s="96" customFormat="1" ht="20.100000000000001" customHeight="1" x14ac:dyDescent="0.25">
      <c r="A9" s="100" t="str">
        <f>BD!D2&amp;". "&amp;BD!E2</f>
        <v>1. Personal</v>
      </c>
      <c r="B9" s="101">
        <f ca="1">INDIRECT(Q11)</f>
        <v>0</v>
      </c>
      <c r="C9" s="101">
        <f t="shared" ref="B9:G14" ca="1" si="0">INDIRECT(R11)</f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64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27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B12_detalle!E25</v>
      </c>
      <c r="R11" s="116" t="str">
        <f ca="1">+Q23</f>
        <v>B12_detalle!E98</v>
      </c>
      <c r="S11" s="116" t="str">
        <f ca="1">+Q29</f>
        <v>B12_detalle!E171</v>
      </c>
      <c r="T11" s="116" t="str">
        <f ca="1">+Q35</f>
        <v>B12_detalle!E244</v>
      </c>
      <c r="U11" s="116" t="str">
        <f ca="1">+Q41</f>
        <v>B12_detalle!E317</v>
      </c>
      <c r="V11" s="116" t="str">
        <f ca="1">+Q45</f>
        <v>B12_detalle!E368</v>
      </c>
      <c r="W11" s="164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B12_detalle!E28</v>
      </c>
      <c r="R12" s="116" t="str">
        <f t="shared" ref="R12:R16" ca="1" si="6">+Q24</f>
        <v>B12_detalle!E101</v>
      </c>
      <c r="S12" s="116" t="str">
        <f t="shared" ref="S12:S16" ca="1" si="7">+Q30</f>
        <v>B12_detalle!E174</v>
      </c>
      <c r="T12" s="116" t="str">
        <f t="shared" ref="T12:T16" ca="1" si="8">+Q36</f>
        <v>B12_detalle!E247</v>
      </c>
      <c r="U12" s="116" t="str">
        <f t="shared" ref="U12:U14" ca="1" si="9">+Q42</f>
        <v>B12_detalle!E320</v>
      </c>
      <c r="V12" s="116" t="str">
        <f ca="1">+Q46</f>
        <v>B12_detalle!E371</v>
      </c>
      <c r="W12" s="164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B12_detalle!E31</v>
      </c>
      <c r="R13" s="116" t="str">
        <f t="shared" ca="1" si="6"/>
        <v>B12_detalle!E104</v>
      </c>
      <c r="S13" s="116" t="str">
        <f t="shared" ca="1" si="7"/>
        <v>B12_detalle!E177</v>
      </c>
      <c r="T13" s="116" t="str">
        <f t="shared" ca="1" si="8"/>
        <v>B12_detalle!E250</v>
      </c>
      <c r="U13" s="116" t="str">
        <f t="shared" ca="1" si="9"/>
        <v>B12_detalle!E323</v>
      </c>
      <c r="V13" s="116" t="str">
        <f ca="1">+Q47</f>
        <v>B12_detalle!E374</v>
      </c>
      <c r="W13" s="164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B12_detalle!E48</v>
      </c>
      <c r="R14" s="116" t="str">
        <f t="shared" ca="1" si="6"/>
        <v>B12_detalle!E121</v>
      </c>
      <c r="S14" s="116" t="str">
        <f t="shared" ca="1" si="7"/>
        <v>B12_detalle!E194</v>
      </c>
      <c r="T14" s="116" t="str">
        <f t="shared" ca="1" si="8"/>
        <v>B12_detalle!E267</v>
      </c>
      <c r="U14" s="116" t="str">
        <f t="shared" ca="1" si="9"/>
        <v>B12_detalle!E340</v>
      </c>
      <c r="V14" s="116" t="str">
        <f ca="1">+Q48</f>
        <v>B12_detalle!E391</v>
      </c>
      <c r="W14" s="164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B12_detalle!E59</v>
      </c>
      <c r="R15" s="116" t="str">
        <f t="shared" ca="1" si="6"/>
        <v>B12_detalle!E132</v>
      </c>
      <c r="S15" s="116" t="str">
        <f t="shared" ca="1" si="7"/>
        <v>B12_detalle!E205</v>
      </c>
      <c r="T15" s="116" t="str">
        <f t="shared" ca="1" si="8"/>
        <v>B12_detalle!E278</v>
      </c>
      <c r="U15" s="116"/>
      <c r="V15" s="116"/>
      <c r="W15" s="164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B12_detalle!E70</v>
      </c>
      <c r="R16" s="116" t="str">
        <f t="shared" ca="1" si="6"/>
        <v>B12_detalle!E143</v>
      </c>
      <c r="S16" s="116" t="str">
        <f t="shared" ca="1" si="7"/>
        <v>B12_detalle!E216</v>
      </c>
      <c r="T16" s="116" t="str">
        <f t="shared" ca="1" si="8"/>
        <v>B12_detalle!E289</v>
      </c>
      <c r="U16" s="116"/>
      <c r="V16" s="116"/>
      <c r="W16" s="164"/>
    </row>
    <row r="17" spans="1:23" s="93" customFormat="1" ht="20.100000000000001" customHeight="1" x14ac:dyDescent="0.25">
      <c r="P17" s="120">
        <v>25</v>
      </c>
      <c r="Q17" s="116" t="str">
        <f ca="1">+$Q$7&amp;"!E"&amp;P17</f>
        <v>B12_detalle!E25</v>
      </c>
      <c r="R17" s="115"/>
      <c r="S17" s="115"/>
      <c r="T17" s="115"/>
      <c r="U17" s="115"/>
      <c r="V17" s="118"/>
      <c r="W17" s="164"/>
    </row>
    <row r="18" spans="1:23" s="93" customFormat="1" ht="20.100000000000001" customHeight="1" x14ac:dyDescent="0.25">
      <c r="A18" s="165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ref="Q18:Q48" ca="1" si="12">+$Q$7&amp;"!E"&amp;P18</f>
        <v>B12_detalle!E28</v>
      </c>
      <c r="R18" s="118"/>
      <c r="S18" s="118"/>
      <c r="T18" s="118"/>
      <c r="U18" s="118"/>
      <c r="V18" s="118"/>
      <c r="W18" s="164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B12_detalle!E31</v>
      </c>
      <c r="R19" s="118"/>
      <c r="S19" s="118"/>
      <c r="T19" s="118"/>
      <c r="U19" s="118"/>
      <c r="V19" s="118"/>
      <c r="W19" s="164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B12_detalle!E48</v>
      </c>
      <c r="R20" s="118"/>
      <c r="S20" s="118"/>
      <c r="T20" s="118"/>
      <c r="U20" s="118"/>
      <c r="V20" s="118"/>
      <c r="W20" s="164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B12_detalle!E59</v>
      </c>
      <c r="R21" s="118"/>
      <c r="S21" s="118"/>
      <c r="T21" s="118"/>
      <c r="U21" s="118"/>
      <c r="V21" s="118"/>
      <c r="W21" s="164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B12_detalle!E70</v>
      </c>
      <c r="R22" s="118"/>
      <c r="S22" s="118"/>
      <c r="T22" s="118"/>
      <c r="U22" s="118"/>
      <c r="V22" s="118"/>
      <c r="W22" s="164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B12_detalle!E98</v>
      </c>
      <c r="R23" s="118"/>
      <c r="S23" s="118"/>
      <c r="T23" s="118"/>
      <c r="U23" s="118"/>
      <c r="V23" s="118"/>
      <c r="W23" s="164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B12_detalle!E101</v>
      </c>
      <c r="R24" s="118"/>
      <c r="S24" s="118"/>
      <c r="T24" s="118"/>
      <c r="U24" s="118"/>
      <c r="V24" s="118"/>
      <c r="W24" s="164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B12_detalle!E104</v>
      </c>
      <c r="R25" s="118"/>
      <c r="S25" s="118"/>
      <c r="T25" s="118"/>
      <c r="U25" s="118"/>
      <c r="V25" s="118"/>
      <c r="W25" s="164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B12_detalle!E121</v>
      </c>
      <c r="R26" s="118"/>
      <c r="S26" s="118"/>
      <c r="T26" s="118"/>
      <c r="U26" s="118"/>
      <c r="V26" s="118"/>
      <c r="W26" s="164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B12_detalle!E132</v>
      </c>
      <c r="R27" s="116"/>
      <c r="S27" s="116"/>
      <c r="T27" s="116"/>
      <c r="U27" s="116"/>
      <c r="V27" s="116"/>
      <c r="W27" s="127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B12_detalle!E143</v>
      </c>
      <c r="R28" s="114"/>
      <c r="S28" s="116"/>
      <c r="T28" s="116"/>
      <c r="U28" s="116"/>
      <c r="V28" s="116"/>
      <c r="W28" s="127"/>
    </row>
    <row r="29" spans="1:23" s="93" customFormat="1" ht="20.100000000000001" customHeight="1" x14ac:dyDescent="0.25">
      <c r="A29" s="99"/>
      <c r="B29" s="165">
        <f>+'1.INTRO'!A37</f>
        <v>0</v>
      </c>
      <c r="C29" s="165">
        <f>+'1.INTRO'!A38</f>
        <v>0</v>
      </c>
      <c r="D29" s="165">
        <f>+'1.INTRO'!A39</f>
        <v>0</v>
      </c>
      <c r="E29" s="165">
        <f>+'1.INTRO'!A40</f>
        <v>0</v>
      </c>
      <c r="F29" s="165">
        <f>+'1.INTRO'!A41</f>
        <v>0</v>
      </c>
      <c r="G29" s="165">
        <f>+'1.INTRO'!A42</f>
        <v>0</v>
      </c>
      <c r="H29" s="165">
        <f>+'1.INTRO'!A43</f>
        <v>0</v>
      </c>
      <c r="I29" s="165">
        <f>+'1.INTRO'!A44</f>
        <v>0</v>
      </c>
      <c r="J29" s="165">
        <f>+'1.INTRO'!A45</f>
        <v>0</v>
      </c>
      <c r="K29" s="165">
        <f>+'1.INTRO'!A46</f>
        <v>0</v>
      </c>
      <c r="L29" s="165">
        <f>+'1.INTRO'!A47</f>
        <v>0</v>
      </c>
      <c r="M29" s="97"/>
      <c r="P29" s="118">
        <f>+P23+73</f>
        <v>171</v>
      </c>
      <c r="Q29" s="116" t="str">
        <f t="shared" ca="1" si="12"/>
        <v>B12_detalle!E171</v>
      </c>
      <c r="R29" s="118"/>
      <c r="S29" s="118"/>
      <c r="T29" s="118"/>
      <c r="U29" s="118"/>
      <c r="V29" s="118"/>
      <c r="W29" s="164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B12_detalle!E174</v>
      </c>
      <c r="R30" s="118"/>
      <c r="S30" s="118"/>
      <c r="T30" s="118"/>
      <c r="U30" s="118"/>
      <c r="V30" s="118"/>
      <c r="W30" s="164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B12_detalle!E177</v>
      </c>
      <c r="R31" s="118"/>
      <c r="S31" s="118"/>
      <c r="T31" s="118"/>
      <c r="U31" s="118"/>
      <c r="V31" s="118"/>
      <c r="W31" s="164"/>
    </row>
    <row r="32" spans="1:23" s="93" customFormat="1" ht="20.100000000000001" customHeight="1" x14ac:dyDescent="0.25">
      <c r="A32" s="99"/>
      <c r="B32" s="165">
        <f>+'1.INTRO'!A48</f>
        <v>0</v>
      </c>
      <c r="C32" s="165">
        <f>+'1.INTRO'!A49</f>
        <v>0</v>
      </c>
      <c r="D32" s="165">
        <f>+'1.INTRO'!A50</f>
        <v>0</v>
      </c>
      <c r="E32" s="165">
        <f>+'1.INTRO'!A51</f>
        <v>0</v>
      </c>
      <c r="F32" s="165">
        <f>+'1.INTRO'!A52</f>
        <v>0</v>
      </c>
      <c r="G32" s="165">
        <f>+'1.INTRO'!A53</f>
        <v>0</v>
      </c>
      <c r="H32" s="165">
        <f>+'1.INTRO'!A54</f>
        <v>0</v>
      </c>
      <c r="I32" s="165">
        <f>+'1.INTRO'!A55</f>
        <v>0</v>
      </c>
      <c r="J32" s="165">
        <f>+'1.INTRO'!A56</f>
        <v>0</v>
      </c>
      <c r="K32" s="165">
        <f>+'1.INTRO'!A50</f>
        <v>0</v>
      </c>
      <c r="L32" s="165">
        <f>+'1.INTRO'!A51</f>
        <v>0</v>
      </c>
      <c r="P32" s="118">
        <f t="shared" si="19"/>
        <v>194</v>
      </c>
      <c r="Q32" s="116" t="str">
        <f t="shared" ca="1" si="12"/>
        <v>B12_detalle!E194</v>
      </c>
      <c r="R32" s="118"/>
      <c r="S32" s="118"/>
      <c r="T32" s="118"/>
      <c r="U32" s="118"/>
      <c r="V32" s="118"/>
      <c r="W32" s="164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B12_detalle!E205</v>
      </c>
      <c r="R33" s="118"/>
      <c r="S33" s="118"/>
      <c r="T33" s="118"/>
      <c r="U33" s="118"/>
      <c r="V33" s="118"/>
      <c r="W33" s="164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B12_detalle!E216</v>
      </c>
      <c r="R34" s="118"/>
      <c r="S34" s="118"/>
      <c r="T34" s="118"/>
      <c r="U34" s="118"/>
      <c r="V34" s="118"/>
      <c r="W34" s="164"/>
    </row>
    <row r="35" spans="1:23" s="93" customFormat="1" ht="20.100000000000001" customHeight="1" x14ac:dyDescent="0.25">
      <c r="A35" s="99"/>
      <c r="B35" s="165">
        <f>+'1.INTRO'!A52</f>
        <v>0</v>
      </c>
      <c r="C35" s="165">
        <f>+'1.INTRO'!A53</f>
        <v>0</v>
      </c>
      <c r="D35" s="165">
        <f>+'1.INTRO'!A54</f>
        <v>0</v>
      </c>
      <c r="E35" s="165">
        <f>+'1.INTRO'!A55</f>
        <v>0</v>
      </c>
      <c r="F35" s="165">
        <f>+'1.INTRO'!A56</f>
        <v>0</v>
      </c>
      <c r="G35" s="165">
        <f>+'1.INTRO'!A57</f>
        <v>0</v>
      </c>
      <c r="H35" s="165">
        <f>+'1.INTRO'!A58</f>
        <v>0</v>
      </c>
      <c r="I35" s="165">
        <f>+'1.INTRO'!A59</f>
        <v>0</v>
      </c>
      <c r="J35" s="165">
        <f>+'1.INTRO'!A60</f>
        <v>0</v>
      </c>
      <c r="K35" s="165">
        <f>+'1.INTRO'!A61</f>
        <v>0</v>
      </c>
      <c r="L35" s="165">
        <f>+'1.INTRO'!A62</f>
        <v>0</v>
      </c>
      <c r="P35" s="118">
        <f t="shared" si="19"/>
        <v>244</v>
      </c>
      <c r="Q35" s="116" t="str">
        <f t="shared" ca="1" si="12"/>
        <v>B12_detalle!E244</v>
      </c>
      <c r="R35" s="118"/>
      <c r="S35" s="118"/>
      <c r="T35" s="118"/>
      <c r="U35" s="118"/>
      <c r="V35" s="118"/>
      <c r="W35" s="164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B12_detalle!E247</v>
      </c>
      <c r="R36" s="118"/>
      <c r="S36" s="118"/>
      <c r="T36" s="118"/>
      <c r="U36" s="118"/>
      <c r="V36" s="118"/>
      <c r="W36" s="164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B12_detalle!E250</v>
      </c>
      <c r="R37" s="118"/>
      <c r="S37" s="118"/>
      <c r="T37" s="118"/>
      <c r="U37" s="118"/>
      <c r="V37" s="118"/>
      <c r="W37" s="164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B12_detalle!E267</v>
      </c>
      <c r="R38" s="118"/>
      <c r="S38" s="118"/>
      <c r="T38" s="118"/>
      <c r="U38" s="118"/>
      <c r="V38" s="118"/>
      <c r="W38" s="164"/>
    </row>
    <row r="39" spans="1:23" ht="18" x14ac:dyDescent="0.25">
      <c r="J39" s="24"/>
      <c r="P39" s="118">
        <f t="shared" si="19"/>
        <v>278</v>
      </c>
      <c r="Q39" s="116" t="str">
        <f t="shared" ca="1" si="12"/>
        <v>B12_detalle!E278</v>
      </c>
      <c r="R39" s="116"/>
      <c r="S39" s="116"/>
      <c r="T39" s="116"/>
      <c r="U39" s="116"/>
      <c r="V39" s="116"/>
      <c r="W39" s="127"/>
    </row>
    <row r="40" spans="1:23" ht="18" x14ac:dyDescent="0.25">
      <c r="J40" s="24"/>
      <c r="P40" s="118">
        <f t="shared" si="19"/>
        <v>289</v>
      </c>
      <c r="Q40" s="116" t="str">
        <f t="shared" ca="1" si="12"/>
        <v>B12_detalle!E289</v>
      </c>
      <c r="R40" s="116"/>
      <c r="S40" s="116"/>
      <c r="T40" s="116"/>
      <c r="U40" s="116"/>
      <c r="V40" s="116"/>
      <c r="W40" s="127"/>
    </row>
    <row r="41" spans="1:23" ht="18" x14ac:dyDescent="0.25">
      <c r="J41" s="24"/>
      <c r="P41" s="118">
        <f t="shared" si="19"/>
        <v>317</v>
      </c>
      <c r="Q41" s="116" t="str">
        <f t="shared" ca="1" si="12"/>
        <v>B12_detalle!E317</v>
      </c>
      <c r="R41" s="116"/>
      <c r="S41" s="116"/>
      <c r="T41" s="116"/>
      <c r="U41" s="116"/>
      <c r="V41" s="116"/>
      <c r="W41" s="127"/>
    </row>
    <row r="42" spans="1:23" ht="18" x14ac:dyDescent="0.25">
      <c r="J42" s="24"/>
      <c r="P42" s="118">
        <f t="shared" si="19"/>
        <v>320</v>
      </c>
      <c r="Q42" s="116" t="str">
        <f t="shared" ca="1" si="12"/>
        <v>B12_detalle!E320</v>
      </c>
      <c r="R42" s="116"/>
      <c r="S42" s="116"/>
      <c r="T42" s="116"/>
      <c r="U42" s="116"/>
      <c r="V42" s="116"/>
      <c r="W42" s="127"/>
    </row>
    <row r="43" spans="1:23" ht="18" x14ac:dyDescent="0.25">
      <c r="J43" s="24"/>
      <c r="P43" s="118">
        <f t="shared" si="19"/>
        <v>323</v>
      </c>
      <c r="Q43" s="116" t="str">
        <f t="shared" ca="1" si="12"/>
        <v>B12_detalle!E323</v>
      </c>
      <c r="R43" s="116"/>
      <c r="S43" s="116"/>
      <c r="T43" s="116"/>
      <c r="U43" s="116"/>
      <c r="V43" s="116"/>
      <c r="W43" s="127"/>
    </row>
    <row r="44" spans="1:23" ht="18" x14ac:dyDescent="0.25">
      <c r="J44" s="24"/>
      <c r="P44" s="118">
        <f t="shared" si="19"/>
        <v>340</v>
      </c>
      <c r="Q44" s="116" t="str">
        <f t="shared" ca="1" si="12"/>
        <v>B12_detalle!E340</v>
      </c>
      <c r="R44" s="116"/>
      <c r="S44" s="116"/>
      <c r="T44" s="116"/>
      <c r="U44" s="116"/>
      <c r="V44" s="116"/>
      <c r="W44" s="127"/>
    </row>
    <row r="45" spans="1:23" ht="18" x14ac:dyDescent="0.25">
      <c r="J45" s="24"/>
      <c r="P45" s="118">
        <v>368</v>
      </c>
      <c r="Q45" s="116" t="str">
        <f t="shared" ca="1" si="12"/>
        <v>B12_detalle!E368</v>
      </c>
      <c r="R45" s="116"/>
      <c r="S45" s="116"/>
      <c r="T45" s="116"/>
      <c r="U45" s="116"/>
      <c r="V45" s="116"/>
      <c r="W45" s="127"/>
    </row>
    <row r="46" spans="1:23" ht="18" x14ac:dyDescent="0.25">
      <c r="J46" s="24"/>
      <c r="P46" s="118">
        <v>371</v>
      </c>
      <c r="Q46" s="116" t="str">
        <f t="shared" ca="1" si="12"/>
        <v>B12_detalle!E371</v>
      </c>
      <c r="R46" s="116"/>
      <c r="S46" s="116"/>
      <c r="T46" s="116"/>
      <c r="U46" s="116"/>
      <c r="V46" s="116"/>
      <c r="W46" s="127"/>
    </row>
    <row r="47" spans="1:23" ht="18" x14ac:dyDescent="0.25">
      <c r="J47" s="24"/>
      <c r="P47" s="118">
        <v>374</v>
      </c>
      <c r="Q47" s="116" t="str">
        <f t="shared" ca="1" si="12"/>
        <v>B12_detalle!E374</v>
      </c>
      <c r="R47" s="116"/>
      <c r="S47" s="116"/>
      <c r="T47" s="116"/>
      <c r="U47" s="116"/>
      <c r="V47" s="116"/>
      <c r="W47" s="127"/>
    </row>
    <row r="48" spans="1:23" ht="18" x14ac:dyDescent="0.25">
      <c r="J48" s="24"/>
      <c r="P48" s="118">
        <v>391</v>
      </c>
      <c r="Q48" s="116" t="str">
        <f t="shared" ca="1" si="12"/>
        <v>B12_detalle!E391</v>
      </c>
      <c r="R48" s="116"/>
      <c r="S48" s="116"/>
      <c r="T48" s="116"/>
      <c r="U48" s="116"/>
      <c r="V48" s="116"/>
      <c r="W48" s="127"/>
    </row>
    <row r="49" spans="10:23" ht="18" x14ac:dyDescent="0.25">
      <c r="J49" s="24"/>
      <c r="P49" s="118"/>
      <c r="Q49" s="116"/>
      <c r="R49" s="116"/>
      <c r="S49" s="116"/>
      <c r="T49" s="116"/>
      <c r="U49" s="116"/>
      <c r="V49" s="116"/>
      <c r="W49" s="127"/>
    </row>
    <row r="50" spans="10:23" ht="18" x14ac:dyDescent="0.25">
      <c r="J50" s="24"/>
      <c r="P50" s="118"/>
      <c r="Q50" s="116"/>
      <c r="R50" s="116"/>
      <c r="S50" s="116"/>
      <c r="T50" s="116"/>
      <c r="U50" s="116"/>
      <c r="V50" s="116"/>
      <c r="W50" s="127"/>
    </row>
    <row r="51" spans="10:23" ht="18" x14ac:dyDescent="0.25">
      <c r="J51" s="24"/>
      <c r="P51" s="118"/>
      <c r="Q51" s="116"/>
      <c r="R51" s="116"/>
      <c r="S51" s="116"/>
      <c r="T51" s="116"/>
      <c r="U51" s="116"/>
      <c r="V51" s="116"/>
      <c r="W51" s="127"/>
    </row>
    <row r="52" spans="10:23" ht="18" x14ac:dyDescent="0.25">
      <c r="J52" s="24"/>
      <c r="P52" s="118"/>
      <c r="Q52" s="116"/>
      <c r="R52" s="116"/>
      <c r="S52" s="116"/>
      <c r="T52" s="116"/>
      <c r="U52" s="116"/>
      <c r="V52" s="116"/>
      <c r="W52" s="127"/>
    </row>
    <row r="53" spans="10:23" x14ac:dyDescent="0.2">
      <c r="J53" s="24"/>
      <c r="P53" s="116"/>
      <c r="Q53" s="116"/>
      <c r="R53" s="116"/>
      <c r="S53" s="116"/>
      <c r="T53" s="116"/>
      <c r="U53" s="116"/>
      <c r="V53" s="116"/>
      <c r="W53" s="127"/>
    </row>
    <row r="54" spans="10:23" x14ac:dyDescent="0.2">
      <c r="J54" s="24"/>
      <c r="P54" s="116"/>
      <c r="Q54" s="116"/>
      <c r="R54" s="116"/>
      <c r="S54" s="116"/>
      <c r="T54" s="116"/>
      <c r="U54" s="116"/>
      <c r="V54" s="116"/>
      <c r="W54" s="127"/>
    </row>
    <row r="55" spans="10:23" x14ac:dyDescent="0.2">
      <c r="J55" s="24"/>
      <c r="P55" s="116"/>
      <c r="Q55" s="116"/>
      <c r="R55" s="116"/>
      <c r="S55" s="116"/>
      <c r="T55" s="116"/>
      <c r="U55" s="116"/>
      <c r="V55" s="116"/>
      <c r="W55" s="127"/>
    </row>
    <row r="56" spans="10:23" x14ac:dyDescent="0.2">
      <c r="J56" s="24"/>
      <c r="P56" s="116"/>
      <c r="Q56" s="116"/>
      <c r="R56" s="116"/>
      <c r="S56" s="116"/>
      <c r="T56" s="116"/>
      <c r="U56" s="116"/>
      <c r="V56" s="116"/>
      <c r="W56" s="127"/>
    </row>
    <row r="57" spans="10:23" x14ac:dyDescent="0.2">
      <c r="J57" s="24"/>
      <c r="P57" s="116"/>
      <c r="Q57" s="116"/>
      <c r="R57" s="116"/>
      <c r="S57" s="116"/>
      <c r="T57" s="116"/>
      <c r="U57" s="116"/>
      <c r="V57" s="116"/>
      <c r="W57" s="127"/>
    </row>
    <row r="58" spans="10:23" x14ac:dyDescent="0.2">
      <c r="J58" s="24"/>
      <c r="P58" s="116"/>
      <c r="Q58" s="116"/>
      <c r="R58" s="116"/>
      <c r="S58" s="116"/>
      <c r="T58" s="116"/>
      <c r="U58" s="116"/>
      <c r="V58" s="116"/>
      <c r="W58" s="127"/>
    </row>
    <row r="59" spans="10:23" x14ac:dyDescent="0.2">
      <c r="J59" s="24"/>
      <c r="P59" s="116"/>
      <c r="Q59" s="116"/>
      <c r="R59" s="116"/>
      <c r="S59" s="116"/>
      <c r="T59" s="116"/>
      <c r="U59" s="116"/>
      <c r="V59" s="116"/>
      <c r="W59" s="127"/>
    </row>
    <row r="60" spans="10:23" x14ac:dyDescent="0.2">
      <c r="J60" s="24"/>
      <c r="P60" s="116"/>
      <c r="Q60" s="116"/>
      <c r="R60" s="116"/>
      <c r="S60" s="116"/>
      <c r="T60" s="116"/>
      <c r="U60" s="116"/>
      <c r="V60" s="116"/>
      <c r="W60" s="127"/>
    </row>
    <row r="61" spans="10:23" x14ac:dyDescent="0.2">
      <c r="J61" s="24"/>
      <c r="P61" s="116"/>
      <c r="Q61" s="116"/>
      <c r="R61" s="116"/>
      <c r="S61" s="116"/>
      <c r="T61" s="116"/>
      <c r="U61" s="116"/>
      <c r="V61" s="116"/>
      <c r="W61" s="127"/>
    </row>
    <row r="62" spans="10:23" x14ac:dyDescent="0.2">
      <c r="J62" s="24"/>
      <c r="P62" s="116"/>
      <c r="Q62" s="116"/>
      <c r="R62" s="116"/>
      <c r="S62" s="116"/>
      <c r="T62" s="116"/>
      <c r="U62" s="116"/>
      <c r="V62" s="116"/>
      <c r="W62" s="127"/>
    </row>
    <row r="63" spans="10:23" x14ac:dyDescent="0.2">
      <c r="J63" s="24"/>
      <c r="P63" s="116"/>
      <c r="Q63" s="116"/>
      <c r="R63" s="116"/>
      <c r="S63" s="116"/>
      <c r="T63" s="116"/>
      <c r="U63" s="116"/>
      <c r="V63" s="116"/>
      <c r="W63" s="127"/>
    </row>
    <row r="64" spans="10:23" x14ac:dyDescent="0.2">
      <c r="J64" s="24"/>
      <c r="P64" s="116"/>
      <c r="Q64" s="116"/>
      <c r="R64" s="116"/>
      <c r="S64" s="116"/>
      <c r="T64" s="116"/>
      <c r="U64" s="116"/>
      <c r="V64" s="116"/>
      <c r="W64" s="127"/>
    </row>
    <row r="65" spans="10:23" x14ac:dyDescent="0.2">
      <c r="J65" s="24"/>
      <c r="P65" s="116"/>
      <c r="Q65" s="116"/>
      <c r="R65" s="116"/>
      <c r="S65" s="116"/>
      <c r="T65" s="116"/>
      <c r="U65" s="116"/>
      <c r="V65" s="116"/>
      <c r="W65" s="127"/>
    </row>
    <row r="66" spans="10:23" x14ac:dyDescent="0.2">
      <c r="J66" s="24"/>
      <c r="P66" s="116"/>
      <c r="Q66" s="116"/>
      <c r="R66" s="116"/>
      <c r="S66" s="116"/>
      <c r="T66" s="116"/>
      <c r="U66" s="116"/>
      <c r="V66" s="116"/>
      <c r="W66" s="127"/>
    </row>
    <row r="67" spans="10:23" x14ac:dyDescent="0.2">
      <c r="J67" s="24"/>
      <c r="P67" s="116"/>
      <c r="Q67" s="116"/>
      <c r="R67" s="116"/>
      <c r="S67" s="116"/>
      <c r="T67" s="116"/>
      <c r="U67" s="116"/>
      <c r="V67" s="116"/>
      <c r="W67" s="127"/>
    </row>
    <row r="68" spans="10:23" x14ac:dyDescent="0.2">
      <c r="J68" s="24"/>
      <c r="P68" s="116"/>
      <c r="Q68" s="116"/>
      <c r="R68" s="116"/>
      <c r="S68" s="116"/>
      <c r="T68" s="116"/>
      <c r="U68" s="116"/>
      <c r="V68" s="116"/>
      <c r="W68" s="127"/>
    </row>
    <row r="69" spans="10:23" x14ac:dyDescent="0.2">
      <c r="J69" s="24"/>
      <c r="P69" s="116"/>
      <c r="Q69" s="116"/>
      <c r="R69" s="116"/>
      <c r="S69" s="116"/>
      <c r="T69" s="116"/>
      <c r="U69" s="116"/>
      <c r="V69" s="116"/>
      <c r="W69" s="127"/>
    </row>
    <row r="70" spans="10:23" x14ac:dyDescent="0.2">
      <c r="J70" s="25"/>
      <c r="P70" s="116"/>
      <c r="Q70" s="116"/>
      <c r="R70" s="116"/>
      <c r="S70" s="116"/>
      <c r="T70" s="116"/>
      <c r="U70" s="116"/>
      <c r="V70" s="116"/>
      <c r="W70" s="127"/>
    </row>
    <row r="71" spans="10:23" x14ac:dyDescent="0.2">
      <c r="J71" s="25"/>
      <c r="P71" s="116"/>
      <c r="Q71" s="116"/>
      <c r="R71" s="116"/>
      <c r="S71" s="116"/>
      <c r="T71" s="116"/>
      <c r="U71" s="116"/>
      <c r="V71" s="116"/>
      <c r="W71" s="127"/>
    </row>
    <row r="72" spans="10:23" x14ac:dyDescent="0.2">
      <c r="J72" s="25"/>
      <c r="P72" s="116"/>
      <c r="Q72" s="116"/>
      <c r="R72" s="116"/>
      <c r="S72" s="116"/>
      <c r="T72" s="116"/>
      <c r="U72" s="116"/>
      <c r="V72" s="116"/>
      <c r="W72" s="127"/>
    </row>
    <row r="73" spans="10:23" x14ac:dyDescent="0.2">
      <c r="J73" s="25"/>
      <c r="P73" s="116"/>
      <c r="Q73" s="116"/>
      <c r="R73" s="116"/>
      <c r="S73" s="116"/>
      <c r="T73" s="116"/>
      <c r="U73" s="116"/>
      <c r="V73" s="116"/>
      <c r="W73" s="127"/>
    </row>
    <row r="74" spans="10:23" x14ac:dyDescent="0.2">
      <c r="J74" s="25"/>
      <c r="P74" s="116"/>
      <c r="Q74" s="116"/>
      <c r="R74" s="116"/>
      <c r="S74" s="116"/>
      <c r="T74" s="116"/>
      <c r="U74" s="116"/>
      <c r="V74" s="116"/>
      <c r="W74" s="127"/>
    </row>
    <row r="75" spans="10:23" x14ac:dyDescent="0.2">
      <c r="J75" s="25"/>
      <c r="P75" s="116"/>
      <c r="Q75" s="116"/>
      <c r="R75" s="116"/>
      <c r="S75" s="116"/>
      <c r="T75" s="116"/>
      <c r="U75" s="116"/>
      <c r="V75" s="116"/>
      <c r="W75" s="127"/>
    </row>
    <row r="76" spans="10:23" x14ac:dyDescent="0.2">
      <c r="J76" s="25"/>
      <c r="P76" s="116"/>
      <c r="Q76" s="116"/>
      <c r="R76" s="116"/>
      <c r="S76" s="116"/>
      <c r="T76" s="116"/>
      <c r="U76" s="116"/>
      <c r="V76" s="116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NYzwd41q8b8awI15D3qEgNr+b7AyLImgUnq9myj79O5lEmYib8zSHjix/vwEMGTgxb+bgcHizu/plOrfZaRSPw==" saltValue="/8LjICT0nl7ba7dqkHGqYg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55" priority="7">
      <formula>AND($K$19&gt;0,$K$19&lt;&gt;$H$9)</formula>
    </cfRule>
  </conditionalFormatting>
  <conditionalFormatting sqref="K22">
    <cfRule type="expression" dxfId="54" priority="6">
      <formula>AND($K$22&gt;0,$K$22&lt;&gt;$H$12)</formula>
    </cfRule>
  </conditionalFormatting>
  <conditionalFormatting sqref="K23">
    <cfRule type="expression" dxfId="53" priority="5" stopIfTrue="1">
      <formula>AND($K$23&gt;0,$K$23&lt;&gt;$H$13)</formula>
    </cfRule>
  </conditionalFormatting>
  <conditionalFormatting sqref="K24">
    <cfRule type="expression" dxfId="52" priority="4">
      <formula>AND($K$24&gt;0,$K$24&lt;&gt;$H$14)</formula>
    </cfRule>
  </conditionalFormatting>
  <conditionalFormatting sqref="J8:L8">
    <cfRule type="expression" dxfId="51" priority="3">
      <formula>$J$8&lt;&gt;""</formula>
    </cfRule>
  </conditionalFormatting>
  <conditionalFormatting sqref="B38:L38">
    <cfRule type="expression" dxfId="50" priority="2">
      <formula>AND($B$38&gt;0,$B$38&lt;&gt;$H$15)</formula>
    </cfRule>
  </conditionalFormatting>
  <conditionalFormatting sqref="E28">
    <cfRule type="expression" dxfId="49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974267-8C47-4509-B847-3686DEBC0D71}">
          <x14:formula1>
            <xm:f>BD!$H$1:$H$21</xm:f>
          </x14:formula1>
          <xm:sqref>Q2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D69AB-959F-4DA7-822D-9AFE67528376}">
  <dimension ref="A1:BM394"/>
  <sheetViews>
    <sheetView zoomScaleNormal="100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" customWidth="1"/>
    <col min="10" max="10" width="12.85546875" style="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26"/>
      <c r="J1" s="26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B12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26"/>
      <c r="J2" s="26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12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B12_detalle!A1</v>
      </c>
      <c r="K5" s="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'1.INTRO'!C17</v>
      </c>
      <c r="K6" s="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257</v>
      </c>
      <c r="B7" s="52" t="s">
        <v>258</v>
      </c>
      <c r="C7" s="52" t="s">
        <v>259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'1.INTRO'!F17</v>
      </c>
      <c r="K7" s="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154"/>
      <c r="J8" s="170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"/>
      <c r="J9" s="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"/>
      <c r="J10" s="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"/>
      <c r="J11" s="8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"/>
      <c r="J12" s="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"/>
      <c r="J13" s="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"/>
      <c r="J14" s="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"/>
      <c r="J15" s="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"/>
      <c r="J16" s="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"/>
      <c r="J17" s="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"/>
      <c r="J18" s="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"/>
      <c r="J19" s="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"/>
      <c r="J20" s="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"/>
      <c r="J21" s="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"/>
      <c r="J22" s="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"/>
      <c r="J23" s="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"/>
      <c r="J24" s="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"/>
      <c r="J25" s="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"/>
      <c r="J26" s="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"/>
      <c r="J27" s="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"/>
      <c r="J28" s="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"/>
      <c r="J34" s="8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"/>
      <c r="J35" s="8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"/>
      <c r="J36" s="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"/>
      <c r="J37" s="8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"/>
      <c r="J38" s="8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"/>
      <c r="J39" s="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"/>
      <c r="J41" s="8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"/>
      <c r="J42" s="8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"/>
      <c r="J43" s="8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"/>
      <c r="J44" s="8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"/>
      <c r="J45" s="8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SUM(E38:E47)</f>
        <v>0</v>
      </c>
      <c r="F48" s="46"/>
      <c r="G48" s="51">
        <f>+E48+G31</f>
        <v>0</v>
      </c>
      <c r="H48" s="51">
        <f ca="1">+$H$2-INDIRECT($J$7)+G48</f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"/>
      <c r="J51" s="8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"/>
      <c r="J52" s="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"/>
      <c r="J53" s="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"/>
      <c r="J54" s="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"/>
      <c r="J55" s="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"/>
      <c r="J56" s="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"/>
      <c r="J57" s="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"/>
      <c r="J58" s="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"/>
      <c r="J59" s="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"/>
      <c r="J60" s="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"/>
      <c r="J61" s="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"/>
      <c r="J62" s="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"/>
      <c r="J63" s="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"/>
      <c r="J64" s="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"/>
      <c r="J65" s="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"/>
      <c r="J66" s="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"/>
      <c r="J67" s="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"/>
      <c r="J68" s="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"/>
      <c r="J69" s="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SUM(E64:E69)</f>
        <v>0</v>
      </c>
      <c r="F70" s="46"/>
      <c r="G70" s="51">
        <f>+E70+G59</f>
        <v>0</v>
      </c>
      <c r="H70" s="51">
        <f ca="1">+$H$2-INDIRECT($J$7)+G70</f>
        <v>0</v>
      </c>
      <c r="I70" s="4"/>
      <c r="J70" s="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"/>
      <c r="J71" s="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28"/>
      <c r="J72" s="28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"/>
      <c r="J73" s="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26"/>
      <c r="J74" s="26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B12</v>
      </c>
      <c r="B75" s="273"/>
      <c r="C75" s="273"/>
      <c r="D75" s="273"/>
      <c r="E75" s="273"/>
      <c r="F75" s="45"/>
      <c r="G75" s="45"/>
      <c r="H75" s="45"/>
      <c r="I75" s="26"/>
      <c r="J75" s="26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"/>
      <c r="J76" s="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28"/>
      <c r="J77" s="28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"/>
      <c r="J78" s="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"/>
      <c r="J79" s="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257</v>
      </c>
      <c r="B80" s="52" t="s">
        <v>258</v>
      </c>
      <c r="C80" s="52" t="s">
        <v>259</v>
      </c>
      <c r="D80" s="52" t="s">
        <v>260</v>
      </c>
      <c r="E80" s="52" t="s">
        <v>19</v>
      </c>
      <c r="F80" s="46"/>
      <c r="G80" s="46"/>
      <c r="H80" s="46"/>
      <c r="I80" s="4"/>
      <c r="J80" s="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"/>
      <c r="J81" s="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"/>
      <c r="J82" s="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"/>
      <c r="J83" s="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"/>
      <c r="J84" s="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"/>
      <c r="J85" s="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"/>
      <c r="J86" s="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"/>
      <c r="J87" s="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"/>
      <c r="J88" s="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"/>
      <c r="J89" s="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"/>
      <c r="J90" s="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"/>
      <c r="J91" s="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"/>
      <c r="J92" s="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"/>
      <c r="J93" s="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"/>
      <c r="J94" s="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"/>
      <c r="J95" s="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"/>
      <c r="J96" s="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"/>
      <c r="J97" s="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"/>
      <c r="J98" s="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"/>
      <c r="J99" s="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"/>
      <c r="J100" s="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"/>
      <c r="J101" s="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"/>
      <c r="J103" s="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"/>
      <c r="J105" s="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"/>
      <c r="J106" s="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"/>
      <c r="J107" s="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"/>
      <c r="J108" s="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"/>
      <c r="J109" s="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"/>
      <c r="J110" s="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"/>
      <c r="J111" s="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"/>
      <c r="J112" s="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"/>
      <c r="J113" s="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"/>
      <c r="J114" s="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"/>
      <c r="J115" s="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"/>
      <c r="J116" s="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"/>
      <c r="J117" s="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"/>
      <c r="J118" s="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"/>
      <c r="J119" s="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"/>
      <c r="J120" s="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"/>
      <c r="J121" s="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"/>
      <c r="J122" s="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"/>
      <c r="J123" s="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"/>
      <c r="J124" s="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"/>
      <c r="J125" s="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"/>
      <c r="J126" s="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"/>
      <c r="J127" s="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"/>
      <c r="J128" s="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"/>
      <c r="J129" s="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"/>
      <c r="J130" s="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"/>
      <c r="J131" s="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"/>
      <c r="J132" s="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"/>
      <c r="J133" s="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"/>
      <c r="J134" s="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"/>
      <c r="J135" s="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"/>
      <c r="J136" s="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"/>
      <c r="J137" s="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"/>
      <c r="J138" s="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"/>
      <c r="J139" s="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"/>
      <c r="J140" s="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"/>
      <c r="J141" s="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"/>
      <c r="J142" s="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"/>
      <c r="J143" s="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"/>
      <c r="J144" s="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28"/>
      <c r="J145" s="28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"/>
      <c r="J146" s="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26"/>
      <c r="J147" s="26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B12</v>
      </c>
      <c r="B148" s="273"/>
      <c r="C148" s="273"/>
      <c r="D148" s="273"/>
      <c r="E148" s="273"/>
      <c r="F148" s="45"/>
      <c r="G148" s="45"/>
      <c r="H148" s="45"/>
      <c r="I148" s="26"/>
      <c r="J148" s="26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"/>
      <c r="J149" s="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28"/>
      <c r="J150" s="28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"/>
      <c r="J151" s="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"/>
      <c r="J152" s="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257</v>
      </c>
      <c r="B153" s="52" t="s">
        <v>258</v>
      </c>
      <c r="C153" s="52" t="s">
        <v>259</v>
      </c>
      <c r="D153" s="52" t="s">
        <v>260</v>
      </c>
      <c r="E153" s="52" t="s">
        <v>19</v>
      </c>
      <c r="F153" s="46"/>
      <c r="G153" s="46"/>
      <c r="H153" s="46"/>
      <c r="I153" s="4"/>
      <c r="J153" s="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"/>
      <c r="J154" s="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"/>
      <c r="J155" s="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"/>
      <c r="J156" s="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"/>
      <c r="J157" s="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"/>
      <c r="J158" s="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"/>
      <c r="J159" s="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"/>
      <c r="J160" s="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"/>
      <c r="J161" s="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"/>
      <c r="J162" s="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"/>
      <c r="J163" s="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"/>
      <c r="J164" s="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"/>
      <c r="J165" s="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"/>
      <c r="J166" s="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"/>
      <c r="J167" s="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"/>
      <c r="J168" s="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"/>
      <c r="J169" s="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"/>
      <c r="J170" s="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"/>
      <c r="J171" s="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"/>
      <c r="J172" s="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"/>
      <c r="J173" s="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"/>
      <c r="J174" s="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"/>
      <c r="J176" s="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"/>
      <c r="J178" s="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"/>
      <c r="J179" s="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"/>
      <c r="J180" s="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"/>
      <c r="J181" s="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"/>
      <c r="J182" s="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"/>
      <c r="J183" s="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"/>
      <c r="J184" s="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"/>
      <c r="J185" s="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"/>
      <c r="J186" s="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"/>
      <c r="J187" s="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"/>
      <c r="J188" s="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"/>
      <c r="J189" s="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"/>
      <c r="J190" s="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"/>
      <c r="J191" s="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"/>
      <c r="J192" s="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"/>
      <c r="J193" s="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"/>
      <c r="J194" s="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"/>
      <c r="J195" s="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"/>
      <c r="J196" s="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"/>
      <c r="J197" s="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"/>
      <c r="J198" s="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"/>
      <c r="J199" s="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"/>
      <c r="J200" s="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"/>
      <c r="J201" s="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"/>
      <c r="J202" s="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"/>
      <c r="J203" s="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"/>
      <c r="J204" s="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"/>
      <c r="J205" s="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"/>
      <c r="J206" s="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"/>
      <c r="J207" s="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"/>
      <c r="J208" s="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"/>
      <c r="J209" s="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"/>
      <c r="J210" s="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"/>
      <c r="J211" s="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"/>
      <c r="J212" s="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"/>
      <c r="J213" s="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"/>
      <c r="J214" s="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"/>
      <c r="J215" s="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"/>
      <c r="J216" s="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"/>
      <c r="J217" s="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28"/>
      <c r="J218" s="28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"/>
      <c r="J219" s="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26"/>
      <c r="J220" s="26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B12</v>
      </c>
      <c r="B221" s="273"/>
      <c r="C221" s="273"/>
      <c r="D221" s="273"/>
      <c r="E221" s="273"/>
      <c r="F221" s="45"/>
      <c r="G221" s="45"/>
      <c r="H221" s="45"/>
      <c r="I221" s="26"/>
      <c r="J221" s="26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"/>
      <c r="J222" s="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28"/>
      <c r="J223" s="28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"/>
      <c r="J224" s="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"/>
      <c r="J225" s="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257</v>
      </c>
      <c r="B226" s="52" t="s">
        <v>258</v>
      </c>
      <c r="C226" s="52" t="s">
        <v>259</v>
      </c>
      <c r="D226" s="52" t="s">
        <v>260</v>
      </c>
      <c r="E226" s="52" t="s">
        <v>19</v>
      </c>
      <c r="F226" s="46"/>
      <c r="G226" s="46"/>
      <c r="H226" s="46"/>
      <c r="I226" s="4"/>
      <c r="J226" s="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"/>
      <c r="J227" s="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"/>
      <c r="J228" s="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"/>
      <c r="J229" s="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"/>
      <c r="J230" s="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"/>
      <c r="J231" s="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"/>
      <c r="J232" s="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"/>
      <c r="J233" s="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"/>
      <c r="J234" s="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"/>
      <c r="J235" s="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"/>
      <c r="J236" s="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"/>
      <c r="J237" s="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"/>
      <c r="J238" s="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"/>
      <c r="J239" s="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"/>
      <c r="J240" s="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"/>
      <c r="J241" s="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"/>
      <c r="J242" s="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"/>
      <c r="J243" s="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"/>
      <c r="J244" s="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"/>
      <c r="J245" s="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"/>
      <c r="J246" s="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"/>
      <c r="J247" s="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"/>
      <c r="J249" s="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"/>
      <c r="J251" s="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"/>
      <c r="J252" s="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"/>
      <c r="J253" s="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"/>
      <c r="J254" s="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"/>
      <c r="J255" s="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"/>
      <c r="J256" s="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"/>
      <c r="J257" s="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"/>
      <c r="J258" s="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"/>
      <c r="J259" s="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"/>
      <c r="J260" s="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"/>
      <c r="J261" s="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"/>
      <c r="J262" s="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"/>
      <c r="J263" s="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"/>
      <c r="J264" s="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"/>
      <c r="J265" s="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"/>
      <c r="J266" s="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"/>
      <c r="J267" s="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"/>
      <c r="J268" s="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"/>
      <c r="J269" s="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"/>
      <c r="J270" s="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"/>
      <c r="J271" s="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"/>
      <c r="J272" s="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"/>
      <c r="J273" s="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"/>
      <c r="J274" s="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"/>
      <c r="J275" s="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"/>
      <c r="J276" s="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"/>
      <c r="J277" s="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"/>
      <c r="J278" s="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"/>
      <c r="J279" s="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"/>
      <c r="J280" s="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"/>
      <c r="J281" s="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"/>
      <c r="J282" s="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"/>
      <c r="J283" s="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"/>
      <c r="J284" s="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"/>
      <c r="J285" s="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"/>
      <c r="J286" s="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"/>
      <c r="J287" s="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"/>
      <c r="J288" s="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"/>
      <c r="J289" s="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"/>
      <c r="J290" s="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28"/>
      <c r="J291" s="28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"/>
      <c r="J292" s="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26"/>
      <c r="J293" s="26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B12</v>
      </c>
      <c r="B294" s="273"/>
      <c r="C294" s="273"/>
      <c r="D294" s="273"/>
      <c r="E294" s="273"/>
      <c r="F294" s="45"/>
      <c r="G294" s="45"/>
      <c r="H294" s="45"/>
      <c r="I294" s="26"/>
      <c r="J294" s="26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"/>
      <c r="J295" s="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28"/>
      <c r="J296" s="28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"/>
      <c r="J297" s="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"/>
      <c r="J298" s="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257</v>
      </c>
      <c r="B299" s="52" t="s">
        <v>258</v>
      </c>
      <c r="C299" s="52" t="s">
        <v>259</v>
      </c>
      <c r="D299" s="52" t="s">
        <v>260</v>
      </c>
      <c r="E299" s="52" t="s">
        <v>19</v>
      </c>
      <c r="F299" s="46"/>
      <c r="G299" s="46"/>
      <c r="H299" s="46"/>
      <c r="I299" s="4"/>
      <c r="J299" s="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"/>
      <c r="J300" s="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"/>
      <c r="J301" s="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"/>
      <c r="J302" s="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"/>
      <c r="J303" s="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"/>
      <c r="J304" s="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"/>
      <c r="J305" s="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"/>
      <c r="J306" s="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"/>
      <c r="J307" s="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"/>
      <c r="J308" s="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"/>
      <c r="J309" s="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"/>
      <c r="J310" s="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"/>
      <c r="J311" s="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"/>
      <c r="J312" s="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"/>
      <c r="J313" s="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"/>
      <c r="J314" s="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"/>
      <c r="J315" s="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"/>
      <c r="J316" s="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"/>
      <c r="J317" s="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"/>
      <c r="J318" s="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"/>
      <c r="J319" s="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"/>
      <c r="J320" s="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"/>
      <c r="J322" s="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"/>
      <c r="J324" s="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"/>
      <c r="J325" s="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"/>
      <c r="J326" s="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"/>
      <c r="J327" s="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"/>
      <c r="J328" s="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"/>
      <c r="J329" s="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"/>
      <c r="J330" s="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"/>
      <c r="J331" s="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"/>
      <c r="J332" s="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"/>
      <c r="J333" s="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"/>
      <c r="J334" s="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"/>
      <c r="J335" s="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"/>
      <c r="J336" s="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"/>
      <c r="J337" s="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"/>
      <c r="J338" s="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"/>
      <c r="J339" s="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"/>
      <c r="J340" s="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"/>
      <c r="J341" s="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28"/>
      <c r="J342" s="28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"/>
      <c r="J343" s="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26"/>
      <c r="J344" s="26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B12</v>
      </c>
      <c r="B345" s="273"/>
      <c r="C345" s="273"/>
      <c r="D345" s="273"/>
      <c r="E345" s="273"/>
      <c r="F345" s="45"/>
      <c r="G345" s="45"/>
      <c r="H345" s="45"/>
      <c r="I345" s="26"/>
      <c r="J345" s="26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"/>
      <c r="J346" s="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28"/>
      <c r="J347" s="28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"/>
      <c r="J348" s="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"/>
      <c r="J349" s="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257</v>
      </c>
      <c r="B350" s="52" t="s">
        <v>258</v>
      </c>
      <c r="C350" s="52" t="s">
        <v>259</v>
      </c>
      <c r="D350" s="52" t="s">
        <v>260</v>
      </c>
      <c r="E350" s="52" t="s">
        <v>19</v>
      </c>
      <c r="F350" s="46"/>
      <c r="G350" s="46"/>
      <c r="H350" s="46"/>
      <c r="I350" s="4"/>
      <c r="J350" s="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"/>
      <c r="J351" s="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"/>
      <c r="J352" s="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"/>
      <c r="J353" s="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"/>
      <c r="J354" s="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"/>
      <c r="J355" s="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"/>
      <c r="J356" s="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"/>
      <c r="J357" s="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"/>
      <c r="J358" s="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"/>
      <c r="J359" s="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"/>
      <c r="J360" s="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"/>
      <c r="J361" s="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"/>
      <c r="J362" s="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"/>
      <c r="J363" s="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"/>
      <c r="J364" s="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"/>
      <c r="J365" s="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"/>
      <c r="J366" s="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"/>
      <c r="J367" s="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"/>
      <c r="J368" s="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"/>
      <c r="J369" s="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"/>
      <c r="J370" s="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"/>
      <c r="J371" s="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"/>
      <c r="J373" s="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"/>
      <c r="J375" s="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"/>
      <c r="J376" s="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"/>
      <c r="J377" s="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"/>
      <c r="J378" s="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"/>
      <c r="J379" s="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"/>
      <c r="J380" s="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"/>
      <c r="J381" s="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"/>
      <c r="J382" s="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"/>
      <c r="J383" s="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"/>
      <c r="J384" s="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"/>
      <c r="J385" s="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"/>
      <c r="J386" s="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"/>
      <c r="J387" s="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"/>
      <c r="J388" s="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"/>
      <c r="J389" s="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"/>
      <c r="J390" s="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"/>
      <c r="J391" s="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"/>
      <c r="J392" s="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28"/>
      <c r="J393" s="28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"/>
      <c r="J394" s="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aThrsArDAxlo6imdqc9CNXXKodhovDCdExNVnJHIBnY3zwNXMEpJnBzR1gt3j+ZHDN4R9LnD4HakIcqrNFyj0Q==" saltValue="ocPlhs6faEfiJIIVAQgGzQ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48" priority="7" stopIfTrue="1" operator="notEqual">
      <formula>#REF!</formula>
    </cfRule>
  </conditionalFormatting>
  <conditionalFormatting sqref="E143">
    <cfRule type="cellIs" dxfId="47" priority="6" stopIfTrue="1" operator="notEqual">
      <formula>#REF!</formula>
    </cfRule>
  </conditionalFormatting>
  <conditionalFormatting sqref="E216">
    <cfRule type="cellIs" dxfId="46" priority="5" stopIfTrue="1" operator="notEqual">
      <formula>#REF!</formula>
    </cfRule>
  </conditionalFormatting>
  <conditionalFormatting sqref="E289">
    <cfRule type="cellIs" dxfId="45" priority="4" stopIfTrue="1" operator="notEqual">
      <formula>#REF!</formula>
    </cfRule>
  </conditionalFormatting>
  <conditionalFormatting sqref="E136:E142">
    <cfRule type="cellIs" dxfId="44" priority="3" stopIfTrue="1" operator="notEqual">
      <formula>#REF!</formula>
    </cfRule>
  </conditionalFormatting>
  <conditionalFormatting sqref="E209:E215">
    <cfRule type="cellIs" dxfId="43" priority="2" stopIfTrue="1" operator="notEqual">
      <formula>#REF!</formula>
    </cfRule>
  </conditionalFormatting>
  <conditionalFormatting sqref="E282:E288">
    <cfRule type="cellIs" dxfId="42" priority="1" stopIfTrue="1" operator="notEqual">
      <formula>#REF!</formula>
    </cfRule>
  </conditionalFormatting>
  <dataValidations count="3"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523C6E12-CB18-4315-A595-C970FBFDFD43}">
      <formula1>0</formula1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7931D6DC-8325-4085-A3E0-9A0DA04650D0}">
      <formula1>0</formula1>
    </dataValidation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434677F8-F88D-421E-B90A-87293FCAED37}">
      <formula1>0</formula1>
      <formula2>1</formula2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DD91BC3-9575-400A-9A19-1F88446492C3}">
          <x14:formula1>
            <xm:f>BD!$H$1:$H$21</xm:f>
          </x14:formula1>
          <xm:sqref>J4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323C9-DA5D-47B1-B78D-9987A9011272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7" customWidth="1"/>
    <col min="17" max="17" width="18" style="172" customWidth="1"/>
    <col min="18" max="22" width="15" style="177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6"/>
      <c r="Q1" s="171"/>
      <c r="R1" s="176"/>
      <c r="S1" s="176"/>
      <c r="T1" s="176"/>
      <c r="U1" s="176"/>
      <c r="V1" s="178"/>
    </row>
    <row r="2" spans="1:23" ht="36.75" x14ac:dyDescent="0.2">
      <c r="A2" s="22"/>
      <c r="G2" s="274" t="str">
        <f ca="1">IFERROR(INDIRECT(Q8),"Falta selección de nº beneficiario")</f>
        <v>Escribir denominación B13</v>
      </c>
      <c r="H2" s="274"/>
      <c r="I2" s="274"/>
      <c r="J2" s="274"/>
      <c r="K2" s="274"/>
      <c r="L2" s="274"/>
      <c r="Q2" s="172">
        <v>13</v>
      </c>
    </row>
    <row r="3" spans="1:23" x14ac:dyDescent="0.2">
      <c r="A3" s="22"/>
      <c r="P3" s="116"/>
      <c r="Q3" s="116" t="str">
        <f>IF(OR(Q2="p",Q2="e"),"B"&amp;Q2&amp;"_detalle!A1","B"&amp;Q2&amp;"_detalle!A1")</f>
        <v>B13_detalle!A1</v>
      </c>
      <c r="R3" s="116"/>
      <c r="S3" s="116"/>
      <c r="T3" s="116"/>
      <c r="U3" s="116"/>
      <c r="V3" s="116"/>
      <c r="W3" s="127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C:\ECO\001_COOPERA\01_CoFFEE\05_candidaturas\01_FdC_FF\FF\[02_FF_15_beneficiarios_220929_limpio.xlsx]B13_detalle</v>
      </c>
      <c r="R4" s="128"/>
      <c r="S4" s="128"/>
      <c r="T4" s="128"/>
      <c r="U4" s="128"/>
      <c r="V4" s="128"/>
      <c r="W4" s="173"/>
    </row>
    <row r="5" spans="1:23" x14ac:dyDescent="0.2">
      <c r="A5" s="22"/>
      <c r="P5" s="117" t="s">
        <v>295</v>
      </c>
      <c r="Q5" s="117">
        <f ca="1">LEN(Q4)</f>
        <v>112</v>
      </c>
      <c r="R5" s="116"/>
      <c r="S5" s="116"/>
      <c r="T5" s="116"/>
      <c r="U5" s="116"/>
      <c r="V5" s="116"/>
      <c r="W5" s="127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101</v>
      </c>
      <c r="R6" s="116"/>
      <c r="S6" s="116"/>
      <c r="T6" s="116"/>
      <c r="U6" s="114"/>
      <c r="V6" s="116"/>
      <c r="W6" s="127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B13_detalle</v>
      </c>
      <c r="R7" s="116"/>
      <c r="S7" s="116"/>
      <c r="T7" s="116"/>
      <c r="U7" s="114"/>
      <c r="V7" s="116"/>
      <c r="W7" s="127"/>
    </row>
    <row r="8" spans="1:23" s="93" customFormat="1" ht="20.100000000000001" customHeight="1" x14ac:dyDescent="0.25">
      <c r="A8" s="165" t="s">
        <v>277</v>
      </c>
      <c r="B8" s="165" t="str">
        <f>'1.INTRO'!A29</f>
        <v>A1</v>
      </c>
      <c r="C8" s="165" t="str">
        <f>'1.INTRO'!A30</f>
        <v>A2</v>
      </c>
      <c r="D8" s="165" t="str">
        <f>'1.INTRO'!A31</f>
        <v>A3</v>
      </c>
      <c r="E8" s="165" t="str">
        <f>'1.INTRO'!A32</f>
        <v>A4</v>
      </c>
      <c r="F8" s="165" t="str">
        <f>'1.INTRO'!A33</f>
        <v>A5</v>
      </c>
      <c r="G8" s="165" t="str">
        <f>'1.INTRO'!A34</f>
        <v>A6</v>
      </c>
      <c r="H8" s="165" t="s">
        <v>1</v>
      </c>
      <c r="I8" s="165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'1.INTRO'!C18</v>
      </c>
      <c r="R8" s="129"/>
      <c r="S8" s="116"/>
      <c r="T8" s="116"/>
      <c r="U8" s="115"/>
      <c r="V8" s="118"/>
      <c r="W8" s="164"/>
    </row>
    <row r="9" spans="1:23" s="96" customFormat="1" ht="20.100000000000001" customHeight="1" x14ac:dyDescent="0.25">
      <c r="A9" s="100" t="str">
        <f>BD!D2&amp;". "&amp;BD!E2</f>
        <v>1. Personal</v>
      </c>
      <c r="B9" s="101">
        <f ca="1">INDIRECT(Q11)</f>
        <v>0</v>
      </c>
      <c r="C9" s="101">
        <f t="shared" ref="B9:G14" ca="1" si="0">INDIRECT(R11)</f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64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27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B13_detalle!E25</v>
      </c>
      <c r="R11" s="116" t="str">
        <f ca="1">+Q23</f>
        <v>B13_detalle!E98</v>
      </c>
      <c r="S11" s="116" t="str">
        <f ca="1">+Q29</f>
        <v>B13_detalle!E171</v>
      </c>
      <c r="T11" s="116" t="str">
        <f ca="1">+Q35</f>
        <v>B13_detalle!E244</v>
      </c>
      <c r="U11" s="116" t="str">
        <f ca="1">+Q41</f>
        <v>B13_detalle!E317</v>
      </c>
      <c r="V11" s="116" t="str">
        <f ca="1">+Q45</f>
        <v>B13_detalle!E368</v>
      </c>
      <c r="W11" s="164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B13_detalle!E28</v>
      </c>
      <c r="R12" s="116" t="str">
        <f t="shared" ref="R12:R16" ca="1" si="6">+Q24</f>
        <v>B13_detalle!E101</v>
      </c>
      <c r="S12" s="116" t="str">
        <f t="shared" ref="S12:S16" ca="1" si="7">+Q30</f>
        <v>B13_detalle!E174</v>
      </c>
      <c r="T12" s="116" t="str">
        <f t="shared" ref="T12:T16" ca="1" si="8">+Q36</f>
        <v>B13_detalle!E247</v>
      </c>
      <c r="U12" s="116" t="str">
        <f t="shared" ref="U12:U14" ca="1" si="9">+Q42</f>
        <v>B13_detalle!E320</v>
      </c>
      <c r="V12" s="116" t="str">
        <f ca="1">+Q46</f>
        <v>B13_detalle!E371</v>
      </c>
      <c r="W12" s="164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B13_detalle!E31</v>
      </c>
      <c r="R13" s="116" t="str">
        <f t="shared" ca="1" si="6"/>
        <v>B13_detalle!E104</v>
      </c>
      <c r="S13" s="116" t="str">
        <f t="shared" ca="1" si="7"/>
        <v>B13_detalle!E177</v>
      </c>
      <c r="T13" s="116" t="str">
        <f t="shared" ca="1" si="8"/>
        <v>B13_detalle!E250</v>
      </c>
      <c r="U13" s="116" t="str">
        <f t="shared" ca="1" si="9"/>
        <v>B13_detalle!E323</v>
      </c>
      <c r="V13" s="116" t="str">
        <f ca="1">+Q47</f>
        <v>B13_detalle!E374</v>
      </c>
      <c r="W13" s="164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B13_detalle!E48</v>
      </c>
      <c r="R14" s="116" t="str">
        <f t="shared" ca="1" si="6"/>
        <v>B13_detalle!E121</v>
      </c>
      <c r="S14" s="116" t="str">
        <f t="shared" ca="1" si="7"/>
        <v>B13_detalle!E194</v>
      </c>
      <c r="T14" s="116" t="str">
        <f t="shared" ca="1" si="8"/>
        <v>B13_detalle!E267</v>
      </c>
      <c r="U14" s="116" t="str">
        <f t="shared" ca="1" si="9"/>
        <v>B13_detalle!E340</v>
      </c>
      <c r="V14" s="116" t="str">
        <f ca="1">+Q48</f>
        <v>B13_detalle!E391</v>
      </c>
      <c r="W14" s="164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B13_detalle!E59</v>
      </c>
      <c r="R15" s="116" t="str">
        <f t="shared" ca="1" si="6"/>
        <v>B13_detalle!E132</v>
      </c>
      <c r="S15" s="116" t="str">
        <f t="shared" ca="1" si="7"/>
        <v>B13_detalle!E205</v>
      </c>
      <c r="T15" s="116" t="str">
        <f t="shared" ca="1" si="8"/>
        <v>B13_detalle!E278</v>
      </c>
      <c r="U15" s="116"/>
      <c r="V15" s="116"/>
      <c r="W15" s="164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B13_detalle!E70</v>
      </c>
      <c r="R16" s="116" t="str">
        <f t="shared" ca="1" si="6"/>
        <v>B13_detalle!E143</v>
      </c>
      <c r="S16" s="116" t="str">
        <f t="shared" ca="1" si="7"/>
        <v>B13_detalle!E216</v>
      </c>
      <c r="T16" s="116" t="str">
        <f t="shared" ca="1" si="8"/>
        <v>B13_detalle!E289</v>
      </c>
      <c r="U16" s="116"/>
      <c r="V16" s="116"/>
      <c r="W16" s="164"/>
    </row>
    <row r="17" spans="1:23" s="93" customFormat="1" ht="20.100000000000001" customHeight="1" x14ac:dyDescent="0.25">
      <c r="P17" s="120">
        <v>25</v>
      </c>
      <c r="Q17" s="116" t="str">
        <f ca="1">+$Q$7&amp;"!E"&amp;P17</f>
        <v>B13_detalle!E25</v>
      </c>
      <c r="R17" s="115"/>
      <c r="S17" s="115"/>
      <c r="T17" s="115"/>
      <c r="U17" s="115"/>
      <c r="V17" s="118"/>
      <c r="W17" s="164"/>
    </row>
    <row r="18" spans="1:23" s="93" customFormat="1" ht="20.100000000000001" customHeight="1" x14ac:dyDescent="0.25">
      <c r="A18" s="165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ref="Q18:Q48" ca="1" si="12">+$Q$7&amp;"!E"&amp;P18</f>
        <v>B13_detalle!E28</v>
      </c>
      <c r="R18" s="118"/>
      <c r="S18" s="118"/>
      <c r="T18" s="118"/>
      <c r="U18" s="118"/>
      <c r="V18" s="118"/>
      <c r="W18" s="164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B13_detalle!E31</v>
      </c>
      <c r="R19" s="118"/>
      <c r="S19" s="118"/>
      <c r="T19" s="118"/>
      <c r="U19" s="118"/>
      <c r="V19" s="118"/>
      <c r="W19" s="164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B13_detalle!E48</v>
      </c>
      <c r="R20" s="118"/>
      <c r="S20" s="118"/>
      <c r="T20" s="118"/>
      <c r="U20" s="118"/>
      <c r="V20" s="118"/>
      <c r="W20" s="164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B13_detalle!E59</v>
      </c>
      <c r="R21" s="118"/>
      <c r="S21" s="118"/>
      <c r="T21" s="118"/>
      <c r="U21" s="118"/>
      <c r="V21" s="118"/>
      <c r="W21" s="164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B13_detalle!E70</v>
      </c>
      <c r="R22" s="118"/>
      <c r="S22" s="118"/>
      <c r="T22" s="118"/>
      <c r="U22" s="118"/>
      <c r="V22" s="118"/>
      <c r="W22" s="164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B13_detalle!E98</v>
      </c>
      <c r="R23" s="118"/>
      <c r="S23" s="118"/>
      <c r="T23" s="118"/>
      <c r="U23" s="118"/>
      <c r="V23" s="118"/>
      <c r="W23" s="164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B13_detalle!E101</v>
      </c>
      <c r="R24" s="118"/>
      <c r="S24" s="118"/>
      <c r="T24" s="118"/>
      <c r="U24" s="118"/>
      <c r="V24" s="118"/>
      <c r="W24" s="164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B13_detalle!E104</v>
      </c>
      <c r="R25" s="118"/>
      <c r="S25" s="118"/>
      <c r="T25" s="118"/>
      <c r="U25" s="118"/>
      <c r="V25" s="118"/>
      <c r="W25" s="164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B13_detalle!E121</v>
      </c>
      <c r="R26" s="118"/>
      <c r="S26" s="118"/>
      <c r="T26" s="118"/>
      <c r="U26" s="118"/>
      <c r="V26" s="118"/>
      <c r="W26" s="164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B13_detalle!E132</v>
      </c>
      <c r="R27" s="116"/>
      <c r="S27" s="116"/>
      <c r="T27" s="116"/>
      <c r="U27" s="116"/>
      <c r="V27" s="116"/>
      <c r="W27" s="127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B13_detalle!E143</v>
      </c>
      <c r="R28" s="114"/>
      <c r="S28" s="116"/>
      <c r="T28" s="116"/>
      <c r="U28" s="116"/>
      <c r="V28" s="116"/>
      <c r="W28" s="127"/>
    </row>
    <row r="29" spans="1:23" s="93" customFormat="1" ht="20.100000000000001" customHeight="1" x14ac:dyDescent="0.25">
      <c r="A29" s="99"/>
      <c r="B29" s="165">
        <f>+'1.INTRO'!A37</f>
        <v>0</v>
      </c>
      <c r="C29" s="165">
        <f>+'1.INTRO'!A38</f>
        <v>0</v>
      </c>
      <c r="D29" s="165">
        <f>+'1.INTRO'!A39</f>
        <v>0</v>
      </c>
      <c r="E29" s="165">
        <f>+'1.INTRO'!A40</f>
        <v>0</v>
      </c>
      <c r="F29" s="165">
        <f>+'1.INTRO'!A41</f>
        <v>0</v>
      </c>
      <c r="G29" s="165">
        <f>+'1.INTRO'!A42</f>
        <v>0</v>
      </c>
      <c r="H29" s="165">
        <f>+'1.INTRO'!A43</f>
        <v>0</v>
      </c>
      <c r="I29" s="165">
        <f>+'1.INTRO'!A44</f>
        <v>0</v>
      </c>
      <c r="J29" s="165">
        <f>+'1.INTRO'!A45</f>
        <v>0</v>
      </c>
      <c r="K29" s="165">
        <f>+'1.INTRO'!A46</f>
        <v>0</v>
      </c>
      <c r="L29" s="165">
        <f>+'1.INTRO'!A47</f>
        <v>0</v>
      </c>
      <c r="M29" s="97"/>
      <c r="P29" s="118">
        <f>+P23+73</f>
        <v>171</v>
      </c>
      <c r="Q29" s="116" t="str">
        <f t="shared" ca="1" si="12"/>
        <v>B13_detalle!E171</v>
      </c>
      <c r="R29" s="118"/>
      <c r="S29" s="118"/>
      <c r="T29" s="118"/>
      <c r="U29" s="118"/>
      <c r="V29" s="118"/>
      <c r="W29" s="164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B13_detalle!E174</v>
      </c>
      <c r="R30" s="118"/>
      <c r="S30" s="118"/>
      <c r="T30" s="118"/>
      <c r="U30" s="118"/>
      <c r="V30" s="118"/>
      <c r="W30" s="164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B13_detalle!E177</v>
      </c>
      <c r="R31" s="118"/>
      <c r="S31" s="118"/>
      <c r="T31" s="118"/>
      <c r="U31" s="118"/>
      <c r="V31" s="118"/>
      <c r="W31" s="164"/>
    </row>
    <row r="32" spans="1:23" s="93" customFormat="1" ht="20.100000000000001" customHeight="1" x14ac:dyDescent="0.25">
      <c r="A32" s="99"/>
      <c r="B32" s="165">
        <f>+'1.INTRO'!A48</f>
        <v>0</v>
      </c>
      <c r="C32" s="165">
        <f>+'1.INTRO'!A49</f>
        <v>0</v>
      </c>
      <c r="D32" s="165">
        <f>+'1.INTRO'!A50</f>
        <v>0</v>
      </c>
      <c r="E32" s="165">
        <f>+'1.INTRO'!A51</f>
        <v>0</v>
      </c>
      <c r="F32" s="165">
        <f>+'1.INTRO'!A52</f>
        <v>0</v>
      </c>
      <c r="G32" s="165">
        <f>+'1.INTRO'!A53</f>
        <v>0</v>
      </c>
      <c r="H32" s="165">
        <f>+'1.INTRO'!A54</f>
        <v>0</v>
      </c>
      <c r="I32" s="165">
        <f>+'1.INTRO'!A55</f>
        <v>0</v>
      </c>
      <c r="J32" s="165">
        <f>+'1.INTRO'!A56</f>
        <v>0</v>
      </c>
      <c r="K32" s="165">
        <f>+'1.INTRO'!A50</f>
        <v>0</v>
      </c>
      <c r="L32" s="165">
        <f>+'1.INTRO'!A51</f>
        <v>0</v>
      </c>
      <c r="P32" s="118">
        <f t="shared" si="19"/>
        <v>194</v>
      </c>
      <c r="Q32" s="116" t="str">
        <f t="shared" ca="1" si="12"/>
        <v>B13_detalle!E194</v>
      </c>
      <c r="R32" s="118"/>
      <c r="S32" s="118"/>
      <c r="T32" s="118"/>
      <c r="U32" s="118"/>
      <c r="V32" s="118"/>
      <c r="W32" s="164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B13_detalle!E205</v>
      </c>
      <c r="R33" s="118"/>
      <c r="S33" s="118"/>
      <c r="T33" s="118"/>
      <c r="U33" s="118"/>
      <c r="V33" s="118"/>
      <c r="W33" s="164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B13_detalle!E216</v>
      </c>
      <c r="R34" s="118"/>
      <c r="S34" s="118"/>
      <c r="T34" s="118"/>
      <c r="U34" s="118"/>
      <c r="V34" s="118"/>
      <c r="W34" s="164"/>
    </row>
    <row r="35" spans="1:23" s="93" customFormat="1" ht="20.100000000000001" customHeight="1" x14ac:dyDescent="0.25">
      <c r="A35" s="99"/>
      <c r="B35" s="165">
        <f>+'1.INTRO'!A52</f>
        <v>0</v>
      </c>
      <c r="C35" s="165">
        <f>+'1.INTRO'!A53</f>
        <v>0</v>
      </c>
      <c r="D35" s="165">
        <f>+'1.INTRO'!A54</f>
        <v>0</v>
      </c>
      <c r="E35" s="165">
        <f>+'1.INTRO'!A55</f>
        <v>0</v>
      </c>
      <c r="F35" s="165">
        <f>+'1.INTRO'!A56</f>
        <v>0</v>
      </c>
      <c r="G35" s="165">
        <f>+'1.INTRO'!A57</f>
        <v>0</v>
      </c>
      <c r="H35" s="165">
        <f>+'1.INTRO'!A58</f>
        <v>0</v>
      </c>
      <c r="I35" s="165">
        <f>+'1.INTRO'!A59</f>
        <v>0</v>
      </c>
      <c r="J35" s="165">
        <f>+'1.INTRO'!A60</f>
        <v>0</v>
      </c>
      <c r="K35" s="165">
        <f>+'1.INTRO'!A61</f>
        <v>0</v>
      </c>
      <c r="L35" s="165">
        <f>+'1.INTRO'!A62</f>
        <v>0</v>
      </c>
      <c r="P35" s="118">
        <f t="shared" si="19"/>
        <v>244</v>
      </c>
      <c r="Q35" s="116" t="str">
        <f t="shared" ca="1" si="12"/>
        <v>B13_detalle!E244</v>
      </c>
      <c r="R35" s="118"/>
      <c r="S35" s="118"/>
      <c r="T35" s="118"/>
      <c r="U35" s="118"/>
      <c r="V35" s="118"/>
      <c r="W35" s="164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B13_detalle!E247</v>
      </c>
      <c r="R36" s="118"/>
      <c r="S36" s="118"/>
      <c r="T36" s="118"/>
      <c r="U36" s="118"/>
      <c r="V36" s="118"/>
      <c r="W36" s="164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B13_detalle!E250</v>
      </c>
      <c r="R37" s="118"/>
      <c r="S37" s="118"/>
      <c r="T37" s="118"/>
      <c r="U37" s="118"/>
      <c r="V37" s="118"/>
      <c r="W37" s="164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B13_detalle!E267</v>
      </c>
      <c r="R38" s="118"/>
      <c r="S38" s="118"/>
      <c r="T38" s="118"/>
      <c r="U38" s="118"/>
      <c r="V38" s="118"/>
      <c r="W38" s="164"/>
    </row>
    <row r="39" spans="1:23" ht="18" x14ac:dyDescent="0.25">
      <c r="J39" s="24"/>
      <c r="P39" s="118">
        <f t="shared" si="19"/>
        <v>278</v>
      </c>
      <c r="Q39" s="116" t="str">
        <f t="shared" ca="1" si="12"/>
        <v>B13_detalle!E278</v>
      </c>
      <c r="R39" s="116"/>
      <c r="S39" s="116"/>
      <c r="T39" s="116"/>
      <c r="U39" s="116"/>
      <c r="V39" s="116"/>
      <c r="W39" s="127"/>
    </row>
    <row r="40" spans="1:23" ht="18" x14ac:dyDescent="0.25">
      <c r="J40" s="24"/>
      <c r="P40" s="118">
        <f t="shared" si="19"/>
        <v>289</v>
      </c>
      <c r="Q40" s="116" t="str">
        <f t="shared" ca="1" si="12"/>
        <v>B13_detalle!E289</v>
      </c>
      <c r="R40" s="116"/>
      <c r="S40" s="116"/>
      <c r="T40" s="116"/>
      <c r="U40" s="116"/>
      <c r="V40" s="116"/>
      <c r="W40" s="127"/>
    </row>
    <row r="41" spans="1:23" ht="18" x14ac:dyDescent="0.25">
      <c r="J41" s="24"/>
      <c r="P41" s="118">
        <f t="shared" si="19"/>
        <v>317</v>
      </c>
      <c r="Q41" s="116" t="str">
        <f t="shared" ca="1" si="12"/>
        <v>B13_detalle!E317</v>
      </c>
      <c r="R41" s="116"/>
      <c r="S41" s="116"/>
      <c r="T41" s="116"/>
      <c r="U41" s="116"/>
      <c r="V41" s="116"/>
      <c r="W41" s="127"/>
    </row>
    <row r="42" spans="1:23" ht="18" x14ac:dyDescent="0.25">
      <c r="J42" s="24"/>
      <c r="P42" s="118">
        <f t="shared" si="19"/>
        <v>320</v>
      </c>
      <c r="Q42" s="116" t="str">
        <f t="shared" ca="1" si="12"/>
        <v>B13_detalle!E320</v>
      </c>
      <c r="R42" s="116"/>
      <c r="S42" s="116"/>
      <c r="T42" s="116"/>
      <c r="U42" s="116"/>
      <c r="V42" s="116"/>
      <c r="W42" s="127"/>
    </row>
    <row r="43" spans="1:23" ht="18" x14ac:dyDescent="0.25">
      <c r="J43" s="24"/>
      <c r="P43" s="118">
        <f t="shared" si="19"/>
        <v>323</v>
      </c>
      <c r="Q43" s="116" t="str">
        <f t="shared" ca="1" si="12"/>
        <v>B13_detalle!E323</v>
      </c>
      <c r="R43" s="116"/>
      <c r="S43" s="116"/>
      <c r="T43" s="116"/>
      <c r="U43" s="116"/>
      <c r="V43" s="116"/>
      <c r="W43" s="127"/>
    </row>
    <row r="44" spans="1:23" ht="18" x14ac:dyDescent="0.25">
      <c r="J44" s="24"/>
      <c r="P44" s="118">
        <f t="shared" si="19"/>
        <v>340</v>
      </c>
      <c r="Q44" s="116" t="str">
        <f t="shared" ca="1" si="12"/>
        <v>B13_detalle!E340</v>
      </c>
      <c r="R44" s="116"/>
      <c r="S44" s="116"/>
      <c r="T44" s="116"/>
      <c r="U44" s="116"/>
      <c r="V44" s="116"/>
      <c r="W44" s="127"/>
    </row>
    <row r="45" spans="1:23" ht="18" x14ac:dyDescent="0.25">
      <c r="J45" s="24"/>
      <c r="P45" s="118">
        <v>368</v>
      </c>
      <c r="Q45" s="116" t="str">
        <f t="shared" ca="1" si="12"/>
        <v>B13_detalle!E368</v>
      </c>
      <c r="R45" s="116"/>
      <c r="S45" s="116"/>
      <c r="T45" s="116"/>
      <c r="U45" s="116"/>
      <c r="V45" s="116"/>
      <c r="W45" s="127"/>
    </row>
    <row r="46" spans="1:23" ht="18" x14ac:dyDescent="0.25">
      <c r="J46" s="24"/>
      <c r="P46" s="118">
        <v>371</v>
      </c>
      <c r="Q46" s="116" t="str">
        <f t="shared" ca="1" si="12"/>
        <v>B13_detalle!E371</v>
      </c>
      <c r="R46" s="116"/>
      <c r="S46" s="116"/>
      <c r="T46" s="116"/>
      <c r="U46" s="116"/>
      <c r="V46" s="116"/>
      <c r="W46" s="127"/>
    </row>
    <row r="47" spans="1:23" ht="18" x14ac:dyDescent="0.25">
      <c r="J47" s="24"/>
      <c r="P47" s="118">
        <v>374</v>
      </c>
      <c r="Q47" s="116" t="str">
        <f t="shared" ca="1" si="12"/>
        <v>B13_detalle!E374</v>
      </c>
      <c r="R47" s="116"/>
      <c r="S47" s="116"/>
      <c r="T47" s="116"/>
      <c r="U47" s="116"/>
      <c r="V47" s="116"/>
      <c r="W47" s="127"/>
    </row>
    <row r="48" spans="1:23" ht="18" x14ac:dyDescent="0.25">
      <c r="J48" s="24"/>
      <c r="P48" s="118">
        <v>391</v>
      </c>
      <c r="Q48" s="116" t="str">
        <f t="shared" ca="1" si="12"/>
        <v>B13_detalle!E391</v>
      </c>
      <c r="R48" s="116"/>
      <c r="S48" s="116"/>
      <c r="T48" s="116"/>
      <c r="U48" s="116"/>
      <c r="V48" s="116"/>
      <c r="W48" s="127"/>
    </row>
    <row r="49" spans="10:23" ht="18" x14ac:dyDescent="0.25">
      <c r="J49" s="24"/>
      <c r="P49" s="118"/>
      <c r="Q49" s="116"/>
      <c r="R49" s="116"/>
      <c r="S49" s="116"/>
      <c r="T49" s="116"/>
      <c r="U49" s="116"/>
      <c r="V49" s="116"/>
      <c r="W49" s="127"/>
    </row>
    <row r="50" spans="10:23" ht="18" x14ac:dyDescent="0.25">
      <c r="J50" s="24"/>
      <c r="P50" s="118"/>
      <c r="Q50" s="116"/>
      <c r="R50" s="116"/>
      <c r="S50" s="116"/>
      <c r="T50" s="116"/>
      <c r="U50" s="116"/>
      <c r="V50" s="116"/>
      <c r="W50" s="127"/>
    </row>
    <row r="51" spans="10:23" ht="18" x14ac:dyDescent="0.25">
      <c r="J51" s="24"/>
      <c r="P51" s="118"/>
      <c r="Q51" s="116"/>
      <c r="R51" s="116"/>
      <c r="S51" s="116"/>
      <c r="T51" s="116"/>
      <c r="U51" s="116"/>
      <c r="V51" s="116"/>
      <c r="W51" s="127"/>
    </row>
    <row r="52" spans="10:23" ht="18" x14ac:dyDescent="0.25">
      <c r="J52" s="24"/>
      <c r="P52" s="118"/>
      <c r="Q52" s="116"/>
      <c r="R52" s="116"/>
      <c r="S52" s="116"/>
      <c r="T52" s="116"/>
      <c r="U52" s="116"/>
      <c r="V52" s="116"/>
      <c r="W52" s="127"/>
    </row>
    <row r="53" spans="10:23" x14ac:dyDescent="0.2">
      <c r="J53" s="24"/>
      <c r="P53" s="116"/>
      <c r="Q53" s="116"/>
      <c r="R53" s="116"/>
      <c r="S53" s="116"/>
      <c r="T53" s="116"/>
      <c r="U53" s="116"/>
      <c r="V53" s="116"/>
      <c r="W53" s="127"/>
    </row>
    <row r="54" spans="10:23" x14ac:dyDescent="0.2">
      <c r="J54" s="24"/>
      <c r="P54" s="116"/>
      <c r="Q54" s="116"/>
      <c r="R54" s="116"/>
      <c r="S54" s="116"/>
      <c r="T54" s="116"/>
      <c r="U54" s="116"/>
      <c r="V54" s="116"/>
      <c r="W54" s="127"/>
    </row>
    <row r="55" spans="10:23" x14ac:dyDescent="0.2">
      <c r="J55" s="24"/>
      <c r="P55" s="116"/>
      <c r="Q55" s="116"/>
      <c r="R55" s="116"/>
      <c r="S55" s="116"/>
      <c r="T55" s="116"/>
      <c r="U55" s="116"/>
      <c r="V55" s="116"/>
      <c r="W55" s="127"/>
    </row>
    <row r="56" spans="10:23" x14ac:dyDescent="0.2">
      <c r="J56" s="24"/>
      <c r="P56" s="116"/>
      <c r="Q56" s="116"/>
      <c r="R56" s="116"/>
      <c r="S56" s="116"/>
      <c r="T56" s="116"/>
      <c r="U56" s="116"/>
      <c r="V56" s="116"/>
      <c r="W56" s="127"/>
    </row>
    <row r="57" spans="10:23" x14ac:dyDescent="0.2">
      <c r="J57" s="24"/>
      <c r="P57" s="116"/>
      <c r="Q57" s="116"/>
      <c r="R57" s="116"/>
      <c r="S57" s="116"/>
      <c r="T57" s="116"/>
      <c r="U57" s="116"/>
      <c r="V57" s="116"/>
      <c r="W57" s="127"/>
    </row>
    <row r="58" spans="10:23" x14ac:dyDescent="0.2">
      <c r="J58" s="24"/>
      <c r="P58" s="116"/>
      <c r="Q58" s="116"/>
      <c r="R58" s="116"/>
      <c r="S58" s="116"/>
      <c r="T58" s="116"/>
      <c r="U58" s="116"/>
      <c r="V58" s="116"/>
      <c r="W58" s="127"/>
    </row>
    <row r="59" spans="10:23" x14ac:dyDescent="0.2">
      <c r="J59" s="24"/>
      <c r="P59" s="116"/>
      <c r="Q59" s="116"/>
      <c r="R59" s="116"/>
      <c r="S59" s="116"/>
      <c r="T59" s="116"/>
      <c r="U59" s="116"/>
      <c r="V59" s="116"/>
      <c r="W59" s="127"/>
    </row>
    <row r="60" spans="10:23" x14ac:dyDescent="0.2">
      <c r="J60" s="24"/>
      <c r="P60" s="116"/>
      <c r="Q60" s="116"/>
      <c r="R60" s="116"/>
      <c r="S60" s="116"/>
      <c r="T60" s="116"/>
      <c r="U60" s="116"/>
      <c r="V60" s="116"/>
      <c r="W60" s="127"/>
    </row>
    <row r="61" spans="10:23" x14ac:dyDescent="0.2">
      <c r="J61" s="24"/>
      <c r="P61" s="116"/>
      <c r="Q61" s="116"/>
      <c r="R61" s="116"/>
      <c r="S61" s="116"/>
      <c r="T61" s="116"/>
      <c r="U61" s="116"/>
      <c r="V61" s="116"/>
      <c r="W61" s="127"/>
    </row>
    <row r="62" spans="10:23" x14ac:dyDescent="0.2">
      <c r="J62" s="24"/>
      <c r="P62" s="116"/>
      <c r="Q62" s="116"/>
      <c r="R62" s="116"/>
      <c r="S62" s="116"/>
      <c r="T62" s="116"/>
      <c r="U62" s="116"/>
      <c r="V62" s="116"/>
      <c r="W62" s="127"/>
    </row>
    <row r="63" spans="10:23" x14ac:dyDescent="0.2">
      <c r="J63" s="24"/>
      <c r="P63" s="116"/>
      <c r="Q63" s="116"/>
      <c r="R63" s="116"/>
      <c r="S63" s="116"/>
      <c r="T63" s="116"/>
      <c r="U63" s="116"/>
      <c r="V63" s="116"/>
      <c r="W63" s="127"/>
    </row>
    <row r="64" spans="10:23" x14ac:dyDescent="0.2">
      <c r="J64" s="24"/>
      <c r="P64" s="116"/>
      <c r="Q64" s="116"/>
      <c r="R64" s="116"/>
      <c r="S64" s="116"/>
      <c r="T64" s="116"/>
      <c r="U64" s="116"/>
      <c r="V64" s="116"/>
      <c r="W64" s="127"/>
    </row>
    <row r="65" spans="10:23" x14ac:dyDescent="0.2">
      <c r="J65" s="24"/>
      <c r="P65" s="116"/>
      <c r="Q65" s="116"/>
      <c r="R65" s="116"/>
      <c r="S65" s="116"/>
      <c r="T65" s="116"/>
      <c r="U65" s="116"/>
      <c r="V65" s="116"/>
      <c r="W65" s="127"/>
    </row>
    <row r="66" spans="10:23" x14ac:dyDescent="0.2">
      <c r="J66" s="24"/>
      <c r="P66" s="116"/>
      <c r="Q66" s="116"/>
      <c r="R66" s="116"/>
      <c r="S66" s="116"/>
      <c r="T66" s="116"/>
      <c r="U66" s="116"/>
      <c r="V66" s="116"/>
      <c r="W66" s="127"/>
    </row>
    <row r="67" spans="10:23" x14ac:dyDescent="0.2">
      <c r="J67" s="24"/>
      <c r="P67" s="116"/>
      <c r="Q67" s="116"/>
      <c r="R67" s="116"/>
      <c r="S67" s="116"/>
      <c r="T67" s="116"/>
      <c r="U67" s="116"/>
      <c r="V67" s="116"/>
      <c r="W67" s="127"/>
    </row>
    <row r="68" spans="10:23" x14ac:dyDescent="0.2">
      <c r="J68" s="24"/>
      <c r="P68" s="116"/>
      <c r="Q68" s="116"/>
      <c r="R68" s="116"/>
      <c r="S68" s="116"/>
      <c r="T68" s="116"/>
      <c r="U68" s="116"/>
      <c r="V68" s="116"/>
      <c r="W68" s="127"/>
    </row>
    <row r="69" spans="10:23" x14ac:dyDescent="0.2">
      <c r="J69" s="24"/>
      <c r="P69" s="116"/>
      <c r="Q69" s="116"/>
      <c r="R69" s="116"/>
      <c r="S69" s="116"/>
      <c r="T69" s="116"/>
      <c r="U69" s="116"/>
      <c r="V69" s="116"/>
      <c r="W69" s="127"/>
    </row>
    <row r="70" spans="10:23" x14ac:dyDescent="0.2">
      <c r="J70" s="25"/>
      <c r="P70" s="116"/>
      <c r="Q70" s="116"/>
      <c r="R70" s="116"/>
      <c r="S70" s="116"/>
      <c r="T70" s="116"/>
      <c r="U70" s="116"/>
      <c r="V70" s="116"/>
      <c r="W70" s="127"/>
    </row>
    <row r="71" spans="10:23" x14ac:dyDescent="0.2">
      <c r="J71" s="25"/>
      <c r="P71" s="116"/>
      <c r="Q71" s="116"/>
      <c r="R71" s="116"/>
      <c r="S71" s="116"/>
      <c r="T71" s="116"/>
      <c r="U71" s="116"/>
      <c r="V71" s="116"/>
      <c r="W71" s="127"/>
    </row>
    <row r="72" spans="10:23" x14ac:dyDescent="0.2">
      <c r="J72" s="25"/>
      <c r="P72" s="116"/>
      <c r="Q72" s="116"/>
      <c r="R72" s="116"/>
      <c r="S72" s="116"/>
      <c r="T72" s="116"/>
      <c r="U72" s="116"/>
      <c r="V72" s="116"/>
      <c r="W72" s="127"/>
    </row>
    <row r="73" spans="10:23" x14ac:dyDescent="0.2">
      <c r="J73" s="25"/>
      <c r="P73" s="116"/>
      <c r="Q73" s="116"/>
      <c r="R73" s="116"/>
      <c r="S73" s="116"/>
      <c r="T73" s="116"/>
      <c r="U73" s="116"/>
      <c r="V73" s="116"/>
      <c r="W73" s="127"/>
    </row>
    <row r="74" spans="10:23" x14ac:dyDescent="0.2">
      <c r="J74" s="25"/>
      <c r="P74" s="116"/>
      <c r="Q74" s="116"/>
      <c r="R74" s="116"/>
      <c r="S74" s="116"/>
      <c r="T74" s="116"/>
      <c r="U74" s="116"/>
      <c r="V74" s="116"/>
      <c r="W74" s="127"/>
    </row>
    <row r="75" spans="10:23" x14ac:dyDescent="0.2">
      <c r="J75" s="25"/>
      <c r="P75" s="116"/>
      <c r="Q75" s="116"/>
      <c r="R75" s="116"/>
      <c r="S75" s="116"/>
      <c r="T75" s="116"/>
      <c r="U75" s="116"/>
      <c r="V75" s="116"/>
      <c r="W75" s="127"/>
    </row>
    <row r="76" spans="10:23" x14ac:dyDescent="0.2">
      <c r="J76" s="25"/>
      <c r="P76" s="116"/>
      <c r="Q76" s="116"/>
      <c r="R76" s="116"/>
      <c r="S76" s="116"/>
      <c r="T76" s="116"/>
      <c r="U76" s="116"/>
      <c r="V76" s="116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LzIOEOnvTlM6N7LrEIasW9jMg9RtA+Kie97ZhAawy5U+eWAzuOjXeEUcz6PI65QSXSZ2c4IXbmgBBI6i5+kZjw==" saltValue="E1sovkwKEm8k+G4tlexlRA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41" priority="7">
      <formula>AND($K$19&gt;0,$K$19&lt;&gt;$H$9)</formula>
    </cfRule>
  </conditionalFormatting>
  <conditionalFormatting sqref="K22">
    <cfRule type="expression" dxfId="40" priority="6">
      <formula>AND($K$22&gt;0,$K$22&lt;&gt;$H$12)</formula>
    </cfRule>
  </conditionalFormatting>
  <conditionalFormatting sqref="K23">
    <cfRule type="expression" dxfId="39" priority="5" stopIfTrue="1">
      <formula>AND($K$23&gt;0,$K$23&lt;&gt;$H$13)</formula>
    </cfRule>
  </conditionalFormatting>
  <conditionalFormatting sqref="K24">
    <cfRule type="expression" dxfId="38" priority="4">
      <formula>AND($K$24&gt;0,$K$24&lt;&gt;$H$14)</formula>
    </cfRule>
  </conditionalFormatting>
  <conditionalFormatting sqref="J8:L8">
    <cfRule type="expression" dxfId="37" priority="3">
      <formula>$J$8&lt;&gt;""</formula>
    </cfRule>
  </conditionalFormatting>
  <conditionalFormatting sqref="B38:L38">
    <cfRule type="expression" dxfId="36" priority="2">
      <formula>AND($B$38&gt;0,$B$38&lt;&gt;$H$15)</formula>
    </cfRule>
  </conditionalFormatting>
  <conditionalFormatting sqref="E28">
    <cfRule type="expression" dxfId="35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AB4F1CA-6C96-4310-9529-AECFAE7FEEFD}">
          <x14:formula1>
            <xm:f>BD!$H$1:$H$21</xm:f>
          </x14:formula1>
          <xm:sqref>Q2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BM394"/>
  <sheetViews>
    <sheetView zoomScale="85" zoomScaleNormal="85" zoomScaleSheetLayoutView="85" zoomScalePageLayoutView="70" workbookViewId="0">
      <selection activeCell="A2" sqref="A2:E2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" customWidth="1"/>
    <col min="10" max="10" width="12.85546875" style="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26"/>
      <c r="J1" s="26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BP</v>
      </c>
      <c r="B2" s="273"/>
      <c r="C2" s="273"/>
      <c r="D2" s="273"/>
      <c r="E2" s="273"/>
      <c r="F2" s="45"/>
      <c r="G2" s="126">
        <f>G391</f>
        <v>198660.33000000005</v>
      </c>
      <c r="H2" s="126">
        <f ca="1">+'1.INTRO'!F26</f>
        <v>0</v>
      </c>
      <c r="I2" s="26"/>
      <c r="J2" s="26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43"/>
      <c r="J4" s="168" t="s">
        <v>487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BE_detalle!A1</v>
      </c>
      <c r="K5" s="15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'1.INTRO'!C6</v>
      </c>
      <c r="K6" s="15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257</v>
      </c>
      <c r="B7" s="52" t="s">
        <v>258</v>
      </c>
      <c r="C7" s="52" t="s">
        <v>259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'1.INTRO'!F6</v>
      </c>
      <c r="K7" s="15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36" x14ac:dyDescent="0.2">
      <c r="A8" s="53">
        <v>6565</v>
      </c>
      <c r="B8" s="150" t="s">
        <v>504</v>
      </c>
      <c r="C8" s="54">
        <v>0</v>
      </c>
      <c r="D8" s="55">
        <v>0.01</v>
      </c>
      <c r="E8" s="56">
        <f>IF(A8="","",IF(C8="","",IF(D8="","",ROUND(ROUND(D8,4)*ROUND(C8,2)*ROUND(A8,2),2))))</f>
        <v>0</v>
      </c>
      <c r="F8" s="46"/>
      <c r="G8" s="46"/>
      <c r="H8" s="46"/>
      <c r="I8" s="4"/>
      <c r="J8" s="8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8" x14ac:dyDescent="0.2">
      <c r="A9" s="53">
        <v>6565</v>
      </c>
      <c r="B9" s="150" t="s">
        <v>275</v>
      </c>
      <c r="C9" s="54">
        <v>0</v>
      </c>
      <c r="D9" s="55">
        <v>0.01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"/>
      <c r="J9" s="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8" x14ac:dyDescent="0.2">
      <c r="A10" s="53">
        <v>121212</v>
      </c>
      <c r="B10" s="150" t="s">
        <v>502</v>
      </c>
      <c r="C10" s="54">
        <v>0</v>
      </c>
      <c r="D10" s="55">
        <v>0.5</v>
      </c>
      <c r="E10" s="56">
        <f t="shared" si="0"/>
        <v>0</v>
      </c>
      <c r="F10" s="46"/>
      <c r="G10" s="46"/>
      <c r="H10" s="46"/>
      <c r="I10" s="4"/>
      <c r="J10" s="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8" x14ac:dyDescent="0.2">
      <c r="A11" s="53">
        <v>0.995</v>
      </c>
      <c r="B11" s="150" t="s">
        <v>275</v>
      </c>
      <c r="C11" s="54">
        <v>1111</v>
      </c>
      <c r="D11" s="55">
        <v>0</v>
      </c>
      <c r="E11" s="56">
        <f t="shared" si="0"/>
        <v>0</v>
      </c>
      <c r="F11" s="46"/>
      <c r="G11" s="46"/>
      <c r="H11" s="46"/>
      <c r="I11" s="4"/>
      <c r="J11" s="8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8" x14ac:dyDescent="0.2">
      <c r="A12" s="53">
        <v>565.45399999999995</v>
      </c>
      <c r="B12" s="150" t="s">
        <v>275</v>
      </c>
      <c r="C12" s="54"/>
      <c r="D12" s="55">
        <v>0</v>
      </c>
      <c r="E12" s="56" t="str">
        <f t="shared" si="0"/>
        <v/>
      </c>
      <c r="F12" s="46"/>
      <c r="G12" s="46"/>
      <c r="H12" s="46"/>
      <c r="I12" s="4"/>
      <c r="J12" s="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8" x14ac:dyDescent="0.2">
      <c r="A13" s="53">
        <v>6565</v>
      </c>
      <c r="B13" s="150" t="s">
        <v>298</v>
      </c>
      <c r="C13" s="54"/>
      <c r="D13" s="55">
        <v>0</v>
      </c>
      <c r="E13" s="56" t="str">
        <f t="shared" si="0"/>
        <v/>
      </c>
      <c r="F13" s="46"/>
      <c r="G13" s="46"/>
      <c r="H13" s="46"/>
      <c r="I13" s="4"/>
      <c r="J13" s="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8" x14ac:dyDescent="0.2">
      <c r="A14" s="53">
        <v>6565</v>
      </c>
      <c r="B14" s="150" t="s">
        <v>275</v>
      </c>
      <c r="C14" s="54">
        <v>11.222222</v>
      </c>
      <c r="D14" s="55">
        <v>0.1</v>
      </c>
      <c r="E14" s="56">
        <f t="shared" si="0"/>
        <v>7365.93</v>
      </c>
      <c r="F14" s="46"/>
      <c r="G14" s="46"/>
      <c r="H14" s="46"/>
      <c r="I14" s="4"/>
      <c r="J14" s="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8" x14ac:dyDescent="0.2">
      <c r="A15" s="53">
        <v>22</v>
      </c>
      <c r="B15" s="150" t="s">
        <v>275</v>
      </c>
      <c r="C15" s="54">
        <v>0</v>
      </c>
      <c r="D15" s="55">
        <v>0</v>
      </c>
      <c r="E15" s="56">
        <f t="shared" si="0"/>
        <v>0</v>
      </c>
      <c r="F15" s="46"/>
      <c r="G15" s="46"/>
      <c r="H15" s="46"/>
      <c r="I15" s="4"/>
      <c r="J15" s="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8" x14ac:dyDescent="0.2">
      <c r="A16" s="53">
        <v>6565</v>
      </c>
      <c r="B16" s="150" t="s">
        <v>297</v>
      </c>
      <c r="C16" s="54">
        <v>4.0004</v>
      </c>
      <c r="D16" s="55">
        <v>0</v>
      </c>
      <c r="E16" s="56">
        <f t="shared" si="0"/>
        <v>0</v>
      </c>
      <c r="F16" s="46"/>
      <c r="G16" s="46"/>
      <c r="H16" s="46"/>
      <c r="I16" s="4"/>
      <c r="J16" s="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8" x14ac:dyDescent="0.2">
      <c r="A17" s="53">
        <v>1000</v>
      </c>
      <c r="B17" s="150" t="s">
        <v>275</v>
      </c>
      <c r="C17" s="54"/>
      <c r="D17" s="55">
        <v>0</v>
      </c>
      <c r="E17" s="56" t="str">
        <f t="shared" si="0"/>
        <v/>
      </c>
      <c r="F17" s="46"/>
      <c r="G17" s="46"/>
      <c r="H17" s="46"/>
      <c r="I17" s="4"/>
      <c r="J17" s="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36" x14ac:dyDescent="0.2">
      <c r="A18" s="53">
        <v>6565</v>
      </c>
      <c r="B18" s="150" t="s">
        <v>504</v>
      </c>
      <c r="C18" s="54">
        <v>0</v>
      </c>
      <c r="D18" s="55">
        <v>0</v>
      </c>
      <c r="E18" s="56">
        <f t="shared" si="0"/>
        <v>0</v>
      </c>
      <c r="F18" s="46"/>
      <c r="G18" s="46"/>
      <c r="H18" s="46"/>
      <c r="I18" s="4"/>
      <c r="J18" s="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8" x14ac:dyDescent="0.2">
      <c r="A19" s="53">
        <v>6565</v>
      </c>
      <c r="B19" s="150" t="s">
        <v>275</v>
      </c>
      <c r="C19" s="54">
        <v>1000</v>
      </c>
      <c r="D19" s="55">
        <v>0</v>
      </c>
      <c r="E19" s="56">
        <f t="shared" si="0"/>
        <v>0</v>
      </c>
      <c r="F19" s="46"/>
      <c r="G19" s="46"/>
      <c r="H19" s="46"/>
      <c r="I19" s="4"/>
      <c r="J19" s="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8" x14ac:dyDescent="0.2">
      <c r="A20" s="53">
        <v>4543.4543999999996</v>
      </c>
      <c r="B20" s="150" t="s">
        <v>275</v>
      </c>
      <c r="C20" s="54">
        <v>0</v>
      </c>
      <c r="D20" s="55">
        <v>0.66</v>
      </c>
      <c r="E20" s="56">
        <f t="shared" si="0"/>
        <v>0</v>
      </c>
      <c r="F20" s="46"/>
      <c r="G20" s="46"/>
      <c r="H20" s="46"/>
      <c r="I20" s="4"/>
      <c r="J20" s="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8" x14ac:dyDescent="0.2">
      <c r="A21" s="53">
        <v>6565</v>
      </c>
      <c r="B21" s="150" t="s">
        <v>275</v>
      </c>
      <c r="C21" s="54"/>
      <c r="D21" s="55">
        <v>0.02</v>
      </c>
      <c r="E21" s="56" t="str">
        <f t="shared" si="0"/>
        <v/>
      </c>
      <c r="F21" s="46"/>
      <c r="G21" s="46"/>
      <c r="H21" s="46"/>
      <c r="I21" s="4"/>
      <c r="J21" s="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8" x14ac:dyDescent="0.2">
      <c r="A22" s="53">
        <v>0.11</v>
      </c>
      <c r="B22" s="150" t="s">
        <v>275</v>
      </c>
      <c r="C22" s="54">
        <v>0</v>
      </c>
      <c r="D22" s="55">
        <v>0.01</v>
      </c>
      <c r="E22" s="56">
        <f t="shared" si="0"/>
        <v>0</v>
      </c>
      <c r="F22" s="46"/>
      <c r="G22" s="46"/>
      <c r="H22" s="46"/>
      <c r="I22" s="4"/>
      <c r="J22" s="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8" x14ac:dyDescent="0.2">
      <c r="A23" s="53">
        <v>6565</v>
      </c>
      <c r="B23" s="150" t="s">
        <v>275</v>
      </c>
      <c r="C23" s="54">
        <v>0</v>
      </c>
      <c r="D23" s="55">
        <v>0.01</v>
      </c>
      <c r="E23" s="56">
        <f t="shared" si="0"/>
        <v>0</v>
      </c>
      <c r="F23" s="46"/>
      <c r="G23" s="46"/>
      <c r="H23" s="46"/>
      <c r="I23" s="4"/>
      <c r="J23" s="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8" x14ac:dyDescent="0.2">
      <c r="A24" s="53">
        <v>6565</v>
      </c>
      <c r="B24" s="150" t="s">
        <v>275</v>
      </c>
      <c r="C24" s="54">
        <v>0</v>
      </c>
      <c r="D24" s="55">
        <v>0.01</v>
      </c>
      <c r="E24" s="56">
        <f t="shared" si="0"/>
        <v>0</v>
      </c>
      <c r="F24" s="46"/>
      <c r="G24" s="50" t="s">
        <v>286</v>
      </c>
      <c r="H24" s="50" t="s">
        <v>287</v>
      </c>
      <c r="I24" s="4"/>
      <c r="J24" s="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7365.93</v>
      </c>
      <c r="F25" s="46"/>
      <c r="G25" s="51">
        <f>+E25</f>
        <v>7365.93</v>
      </c>
      <c r="H25" s="51">
        <f ca="1">+$H$2-INDIRECT($J$7)+G25</f>
        <v>7365.93</v>
      </c>
      <c r="I25" s="4"/>
      <c r="J25" s="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"/>
      <c r="J26" s="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"/>
      <c r="J27" s="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1104.8900000000001</v>
      </c>
      <c r="F28" s="46"/>
      <c r="G28" s="51">
        <f>+E28+G25</f>
        <v>8470.82</v>
      </c>
      <c r="H28" s="51">
        <f ca="1">+$H$2-INDIRECT($J$7)+G28</f>
        <v>8470.82</v>
      </c>
      <c r="I28" s="4"/>
      <c r="J28" s="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589.27</v>
      </c>
      <c r="F31" s="46"/>
      <c r="G31" s="51">
        <f>+E31+G28</f>
        <v>9060.09</v>
      </c>
      <c r="H31" s="51">
        <f ca="1">+$H$2-INDIRECT($J$7)+G31</f>
        <v>9060.09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"/>
      <c r="J34" s="8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36" x14ac:dyDescent="0.2">
      <c r="A35" s="53"/>
      <c r="B35" s="150" t="s">
        <v>504</v>
      </c>
      <c r="C35" s="54">
        <v>0</v>
      </c>
      <c r="D35" s="55">
        <v>0</v>
      </c>
      <c r="E35" s="56" t="str">
        <f t="shared" ref="E35:E47" si="1">IF(A35="","",IF(C35="","",IF(D35="","",ROUND(ROUND(D35,4)*ROUND(C35,2)*ROUND(A35,2),2))))</f>
        <v/>
      </c>
      <c r="F35" s="46"/>
      <c r="G35" s="46"/>
      <c r="H35" s="46"/>
      <c r="I35" s="4"/>
      <c r="J35" s="8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8" x14ac:dyDescent="0.2">
      <c r="A36" s="53">
        <v>1</v>
      </c>
      <c r="B36" s="150"/>
      <c r="C36" s="54">
        <v>25545</v>
      </c>
      <c r="D36" s="55">
        <v>0.02</v>
      </c>
      <c r="E36" s="56">
        <f t="shared" si="1"/>
        <v>510.9</v>
      </c>
      <c r="F36" s="46"/>
      <c r="G36" s="46"/>
      <c r="H36" s="46"/>
      <c r="I36" s="4"/>
      <c r="J36" s="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8" x14ac:dyDescent="0.2">
      <c r="A37" s="53"/>
      <c r="B37" s="150"/>
      <c r="C37" s="54">
        <v>0</v>
      </c>
      <c r="D37" s="55">
        <v>0.1</v>
      </c>
      <c r="E37" s="56" t="str">
        <f t="shared" si="1"/>
        <v/>
      </c>
      <c r="F37" s="46"/>
      <c r="G37" s="46"/>
      <c r="H37" s="46"/>
      <c r="I37" s="4"/>
      <c r="J37" s="8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8" x14ac:dyDescent="0.2">
      <c r="A38" s="53">
        <v>2</v>
      </c>
      <c r="B38" s="150"/>
      <c r="C38" s="54">
        <v>0</v>
      </c>
      <c r="D38" s="55">
        <v>0</v>
      </c>
      <c r="E38" s="56">
        <f t="shared" si="1"/>
        <v>0</v>
      </c>
      <c r="F38" s="46"/>
      <c r="G38" s="46"/>
      <c r="H38" s="46"/>
      <c r="I38" s="4"/>
      <c r="J38" s="8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8" x14ac:dyDescent="0.2">
      <c r="A39" s="53">
        <v>121212</v>
      </c>
      <c r="B39" s="150"/>
      <c r="C39" s="54">
        <v>0</v>
      </c>
      <c r="D39" s="55">
        <v>0.5</v>
      </c>
      <c r="E39" s="56">
        <f t="shared" si="1"/>
        <v>0</v>
      </c>
      <c r="F39" s="46"/>
      <c r="G39" s="46"/>
      <c r="H39" s="46"/>
      <c r="I39" s="4"/>
      <c r="J39" s="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8" x14ac:dyDescent="0.2">
      <c r="A40" s="53">
        <v>3</v>
      </c>
      <c r="B40" s="150"/>
      <c r="C40" s="54">
        <v>0</v>
      </c>
      <c r="D40" s="55">
        <v>0.5</v>
      </c>
      <c r="E40" s="56">
        <f t="shared" si="1"/>
        <v>0</v>
      </c>
      <c r="F40" s="46"/>
      <c r="G40" s="46"/>
      <c r="H40" s="46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36" x14ac:dyDescent="0.2">
      <c r="A41" s="53">
        <v>2323.2333199999998</v>
      </c>
      <c r="B41" s="150" t="s">
        <v>504</v>
      </c>
      <c r="C41" s="54">
        <v>0</v>
      </c>
      <c r="D41" s="55">
        <v>0.5</v>
      </c>
      <c r="E41" s="56">
        <f t="shared" si="1"/>
        <v>0</v>
      </c>
      <c r="F41" s="46"/>
      <c r="G41" s="46"/>
      <c r="H41" s="46"/>
      <c r="I41" s="4"/>
      <c r="J41" s="8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8" x14ac:dyDescent="0.2">
      <c r="A42" s="53">
        <v>4</v>
      </c>
      <c r="B42" s="150"/>
      <c r="C42" s="54">
        <v>0</v>
      </c>
      <c r="D42" s="55">
        <v>0.5</v>
      </c>
      <c r="E42" s="56">
        <f t="shared" si="1"/>
        <v>0</v>
      </c>
      <c r="F42" s="46"/>
      <c r="G42" s="46"/>
      <c r="H42" s="46"/>
      <c r="I42" s="4"/>
      <c r="J42" s="8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8" x14ac:dyDescent="0.2">
      <c r="A43" s="53"/>
      <c r="B43" s="150"/>
      <c r="C43" s="54">
        <v>0</v>
      </c>
      <c r="D43" s="55">
        <v>0.5</v>
      </c>
      <c r="E43" s="56" t="str">
        <f t="shared" si="1"/>
        <v/>
      </c>
      <c r="F43" s="46"/>
      <c r="G43" s="46"/>
      <c r="H43" s="46"/>
      <c r="I43" s="4"/>
      <c r="J43" s="8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8" x14ac:dyDescent="0.2">
      <c r="A44" s="53">
        <v>5</v>
      </c>
      <c r="B44" s="150"/>
      <c r="C44" s="54">
        <v>0</v>
      </c>
      <c r="D44" s="55">
        <v>0.5</v>
      </c>
      <c r="E44" s="56">
        <f t="shared" si="1"/>
        <v>0</v>
      </c>
      <c r="F44" s="46"/>
      <c r="G44" s="46"/>
      <c r="H44" s="46"/>
      <c r="I44" s="4"/>
      <c r="J44" s="8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8" x14ac:dyDescent="0.2">
      <c r="A45" s="53"/>
      <c r="B45" s="150"/>
      <c r="C45" s="54">
        <v>0</v>
      </c>
      <c r="D45" s="55">
        <v>0.5</v>
      </c>
      <c r="E45" s="56" t="str">
        <f t="shared" si="1"/>
        <v/>
      </c>
      <c r="F45" s="46"/>
      <c r="G45" s="46"/>
      <c r="H45" s="46"/>
      <c r="I45" s="4"/>
      <c r="J45" s="8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8" x14ac:dyDescent="0.2">
      <c r="A46" s="53"/>
      <c r="B46" s="150"/>
      <c r="C46" s="54">
        <v>0</v>
      </c>
      <c r="D46" s="55">
        <v>0.5</v>
      </c>
      <c r="E46" s="56" t="str">
        <f t="shared" si="1"/>
        <v/>
      </c>
      <c r="F46" s="46"/>
      <c r="G46" s="46"/>
      <c r="H46" s="46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8" x14ac:dyDescent="0.2">
      <c r="A47" s="53"/>
      <c r="B47" s="150"/>
      <c r="C47" s="54">
        <v>0</v>
      </c>
      <c r="D47" s="55">
        <v>0.5</v>
      </c>
      <c r="E47" s="56" t="str">
        <f t="shared" si="1"/>
        <v/>
      </c>
      <c r="F47" s="46"/>
      <c r="G47" s="50" t="s">
        <v>286</v>
      </c>
      <c r="H47" s="50" t="s">
        <v>287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SUM(E38:E47)</f>
        <v>0</v>
      </c>
      <c r="F48" s="46"/>
      <c r="G48" s="51">
        <f>+E48+G31</f>
        <v>9060.09</v>
      </c>
      <c r="H48" s="51">
        <f ca="1">+$H$2-INDIRECT($J$7)+G48</f>
        <v>9060.09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"/>
      <c r="J51" s="8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8.75" x14ac:dyDescent="0.2">
      <c r="A52" s="53">
        <v>1</v>
      </c>
      <c r="B52" s="151" t="s">
        <v>275</v>
      </c>
      <c r="C52" s="54">
        <v>15423</v>
      </c>
      <c r="D52" s="55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"/>
      <c r="J52" s="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8.75" x14ac:dyDescent="0.2">
      <c r="A53" s="53">
        <v>2</v>
      </c>
      <c r="B53" s="151" t="s">
        <v>275</v>
      </c>
      <c r="C53" s="54">
        <v>11.222222</v>
      </c>
      <c r="D53" s="55">
        <v>0.66</v>
      </c>
      <c r="E53" s="56">
        <f t="shared" si="2"/>
        <v>14.81</v>
      </c>
      <c r="F53" s="46"/>
      <c r="G53" s="46"/>
      <c r="H53" s="46"/>
      <c r="I53" s="4"/>
      <c r="J53" s="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36" x14ac:dyDescent="0.2">
      <c r="A54" s="53">
        <v>3</v>
      </c>
      <c r="B54" s="150" t="s">
        <v>504</v>
      </c>
      <c r="C54" s="54">
        <v>414</v>
      </c>
      <c r="D54" s="55">
        <v>1</v>
      </c>
      <c r="E54" s="56">
        <f t="shared" si="2"/>
        <v>1242</v>
      </c>
      <c r="F54" s="46"/>
      <c r="G54" s="46"/>
      <c r="H54" s="46"/>
      <c r="I54" s="4"/>
      <c r="J54" s="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8.75" x14ac:dyDescent="0.2">
      <c r="A55" s="53">
        <v>55</v>
      </c>
      <c r="B55" s="151" t="s">
        <v>275</v>
      </c>
      <c r="C55" s="54">
        <v>135125</v>
      </c>
      <c r="D55" s="55">
        <v>0</v>
      </c>
      <c r="E55" s="56">
        <f t="shared" si="2"/>
        <v>0</v>
      </c>
      <c r="F55" s="46"/>
      <c r="G55" s="46"/>
      <c r="H55" s="46"/>
      <c r="I55" s="4"/>
      <c r="J55" s="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8.75" x14ac:dyDescent="0.2">
      <c r="A56" s="53">
        <v>444</v>
      </c>
      <c r="B56" s="151" t="s">
        <v>275</v>
      </c>
      <c r="C56" s="54">
        <v>555</v>
      </c>
      <c r="D56" s="55">
        <v>0</v>
      </c>
      <c r="E56" s="56">
        <f t="shared" si="2"/>
        <v>0</v>
      </c>
      <c r="F56" s="46"/>
      <c r="G56" s="46"/>
      <c r="H56" s="46"/>
      <c r="I56" s="4"/>
      <c r="J56" s="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8.75" x14ac:dyDescent="0.2">
      <c r="A57" s="53">
        <v>25</v>
      </c>
      <c r="B57" s="151" t="s">
        <v>275</v>
      </c>
      <c r="C57" s="54">
        <v>11.222222</v>
      </c>
      <c r="D57" s="55">
        <v>1.245E-3</v>
      </c>
      <c r="E57" s="56">
        <f t="shared" si="2"/>
        <v>0.34</v>
      </c>
      <c r="F57" s="46"/>
      <c r="G57" s="46"/>
      <c r="H57" s="46"/>
      <c r="I57" s="4"/>
      <c r="J57" s="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8.75" x14ac:dyDescent="0.2">
      <c r="A58" s="53">
        <v>0.35</v>
      </c>
      <c r="B58" s="151" t="s">
        <v>275</v>
      </c>
      <c r="C58" s="54">
        <v>11.222222</v>
      </c>
      <c r="D58" s="55">
        <v>1.245E-3</v>
      </c>
      <c r="E58" s="56">
        <f t="shared" si="2"/>
        <v>0</v>
      </c>
      <c r="F58" s="46"/>
      <c r="G58" s="50" t="s">
        <v>286</v>
      </c>
      <c r="H58" s="50" t="s">
        <v>287</v>
      </c>
      <c r="I58" s="4"/>
      <c r="J58" s="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1257.1499999999999</v>
      </c>
      <c r="F59" s="46"/>
      <c r="G59" s="51">
        <f>+E59+G48</f>
        <v>10317.24</v>
      </c>
      <c r="H59" s="51">
        <f ca="1">+$H$2-INDIRECT($J$7)+G59</f>
        <v>10317.24</v>
      </c>
      <c r="I59" s="4"/>
      <c r="J59" s="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"/>
      <c r="J60" s="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"/>
      <c r="J61" s="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"/>
      <c r="J62" s="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8.75" x14ac:dyDescent="0.2">
      <c r="A63" s="53">
        <v>0</v>
      </c>
      <c r="B63" s="152" t="s">
        <v>275</v>
      </c>
      <c r="C63" s="54">
        <v>520</v>
      </c>
      <c r="D63" s="55">
        <v>0</v>
      </c>
      <c r="E63" s="56">
        <f t="shared" ref="E63" si="3">IF(A63="","",IF(C63="","",IF(D63="","",ROUND(ROUND(D63,4)*ROUND(C63,2)*ROUND(A63,2),2))))</f>
        <v>0</v>
      </c>
      <c r="F63" s="46"/>
      <c r="G63" s="46"/>
      <c r="H63" s="46"/>
      <c r="I63" s="4"/>
      <c r="J63" s="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8.75" x14ac:dyDescent="0.2">
      <c r="A64" s="53">
        <v>1</v>
      </c>
      <c r="B64" s="152" t="s">
        <v>275</v>
      </c>
      <c r="C64" s="54">
        <v>54</v>
      </c>
      <c r="D64" s="55">
        <v>0</v>
      </c>
      <c r="E64" s="56">
        <f t="shared" ref="E64:E69" si="4">IF(A64="","",IF(C64="","",IF(D64="","",ROUND(ROUND(D64,4)*ROUND(C64,2)*ROUND(A64,2),2))))</f>
        <v>0</v>
      </c>
      <c r="F64" s="46"/>
      <c r="G64" s="46"/>
      <c r="H64" s="46"/>
      <c r="I64" s="4"/>
      <c r="J64" s="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8.75" x14ac:dyDescent="0.2">
      <c r="A65" s="53">
        <v>125</v>
      </c>
      <c r="B65" s="152" t="s">
        <v>275</v>
      </c>
      <c r="C65" s="54">
        <v>5.1260000000000003</v>
      </c>
      <c r="D65" s="55">
        <v>0.01</v>
      </c>
      <c r="E65" s="56">
        <f t="shared" si="4"/>
        <v>6.41</v>
      </c>
      <c r="F65" s="46"/>
      <c r="G65" s="46"/>
      <c r="H65" s="46"/>
      <c r="I65" s="4"/>
      <c r="J65" s="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36" x14ac:dyDescent="0.2">
      <c r="A66" s="53">
        <v>4546.4543999999996</v>
      </c>
      <c r="B66" s="150" t="s">
        <v>504</v>
      </c>
      <c r="C66" s="54">
        <v>5.6000000000000001E-2</v>
      </c>
      <c r="D66" s="55">
        <v>0</v>
      </c>
      <c r="E66" s="56">
        <f t="shared" si="4"/>
        <v>0</v>
      </c>
      <c r="F66" s="46"/>
      <c r="G66" s="46"/>
      <c r="H66" s="46"/>
      <c r="I66" s="4"/>
      <c r="J66" s="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8.75" x14ac:dyDescent="0.2">
      <c r="A67" s="53">
        <v>65465</v>
      </c>
      <c r="B67" s="152" t="s">
        <v>275</v>
      </c>
      <c r="C67" s="54">
        <v>1</v>
      </c>
      <c r="D67" s="55">
        <v>0</v>
      </c>
      <c r="E67" s="56">
        <f t="shared" si="4"/>
        <v>0</v>
      </c>
      <c r="F67" s="46"/>
      <c r="G67" s="46"/>
      <c r="H67" s="46"/>
      <c r="I67" s="4"/>
      <c r="J67" s="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8.75" x14ac:dyDescent="0.2">
      <c r="A68" s="53">
        <v>15</v>
      </c>
      <c r="B68" s="152" t="s">
        <v>275</v>
      </c>
      <c r="C68" s="54">
        <v>5</v>
      </c>
      <c r="D68" s="55">
        <v>0.01</v>
      </c>
      <c r="E68" s="56">
        <f t="shared" si="4"/>
        <v>0.75</v>
      </c>
      <c r="F68" s="46"/>
      <c r="G68" s="46"/>
      <c r="H68" s="46"/>
      <c r="I68" s="4"/>
      <c r="J68" s="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8.75" x14ac:dyDescent="0.2">
      <c r="A69" s="53">
        <v>444</v>
      </c>
      <c r="B69" s="152" t="s">
        <v>275</v>
      </c>
      <c r="C69" s="54">
        <v>555</v>
      </c>
      <c r="D69" s="55">
        <v>0</v>
      </c>
      <c r="E69" s="56">
        <f t="shared" si="4"/>
        <v>0</v>
      </c>
      <c r="F69" s="46"/>
      <c r="G69" s="50" t="s">
        <v>286</v>
      </c>
      <c r="H69" s="50" t="s">
        <v>287</v>
      </c>
      <c r="I69" s="4"/>
      <c r="J69" s="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SUM(E64:E69)</f>
        <v>7.16</v>
      </c>
      <c r="F70" s="46"/>
      <c r="G70" s="51">
        <f>+E70+G59</f>
        <v>10324.4</v>
      </c>
      <c r="H70" s="51">
        <f ca="1">+$H$2-INDIRECT($J$7)+G70</f>
        <v>10324.4</v>
      </c>
      <c r="I70" s="4"/>
      <c r="J70" s="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"/>
      <c r="J71" s="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10324.4</v>
      </c>
      <c r="F72" s="49"/>
      <c r="G72" s="49"/>
      <c r="H72" s="49"/>
      <c r="I72" s="28"/>
      <c r="J72" s="28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"/>
      <c r="J73" s="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26"/>
      <c r="J74" s="26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BP</v>
      </c>
      <c r="B75" s="273"/>
      <c r="C75" s="273"/>
      <c r="D75" s="273"/>
      <c r="E75" s="273"/>
      <c r="F75" s="45"/>
      <c r="G75" s="45"/>
      <c r="H75" s="45"/>
      <c r="I75" s="26"/>
      <c r="J75" s="26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"/>
      <c r="J76" s="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28"/>
      <c r="J77" s="28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"/>
      <c r="J78" s="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"/>
      <c r="J79" s="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257</v>
      </c>
      <c r="B80" s="52" t="s">
        <v>258</v>
      </c>
      <c r="C80" s="52" t="s">
        <v>259</v>
      </c>
      <c r="D80" s="52" t="s">
        <v>260</v>
      </c>
      <c r="E80" s="52" t="s">
        <v>19</v>
      </c>
      <c r="F80" s="46"/>
      <c r="G80" s="46"/>
      <c r="H80" s="46"/>
      <c r="I80" s="4"/>
      <c r="J80" s="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8" x14ac:dyDescent="0.2">
      <c r="A81" s="53">
        <v>6565</v>
      </c>
      <c r="B81" s="150" t="s">
        <v>275</v>
      </c>
      <c r="C81" s="54">
        <v>0</v>
      </c>
      <c r="D81" s="55">
        <v>0.01</v>
      </c>
      <c r="E81" s="56">
        <f>IF(A81="","",IF(C81="","",IF(D81="","",ROUND(ROUND(D81,4)*ROUND(C81,2)*ROUND(A81,2),2))))</f>
        <v>0</v>
      </c>
      <c r="F81" s="46"/>
      <c r="G81" s="46"/>
      <c r="H81" s="46"/>
      <c r="I81" s="4"/>
      <c r="J81" s="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8" x14ac:dyDescent="0.2">
      <c r="A82" s="53">
        <v>6565</v>
      </c>
      <c r="B82" s="150" t="s">
        <v>275</v>
      </c>
      <c r="C82" s="54">
        <v>0</v>
      </c>
      <c r="D82" s="55">
        <v>0.01</v>
      </c>
      <c r="E82" s="56">
        <f t="shared" ref="E82:E97" si="5">IF(A82="","",IF(C82="","",IF(D82="","",ROUND(ROUND(D82,4)*ROUND(C82,2)*ROUND(A82,2),2))))</f>
        <v>0</v>
      </c>
      <c r="F82" s="46"/>
      <c r="G82" s="46"/>
      <c r="H82" s="46"/>
      <c r="I82" s="4"/>
      <c r="J82" s="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8" x14ac:dyDescent="0.2">
      <c r="A83" s="53">
        <v>121212</v>
      </c>
      <c r="B83" s="150" t="s">
        <v>275</v>
      </c>
      <c r="C83" s="54">
        <v>0</v>
      </c>
      <c r="D83" s="55">
        <v>0.5</v>
      </c>
      <c r="E83" s="56">
        <f t="shared" si="5"/>
        <v>0</v>
      </c>
      <c r="F83" s="46"/>
      <c r="G83" s="46"/>
      <c r="H83" s="46"/>
      <c r="I83" s="4"/>
      <c r="J83" s="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8" x14ac:dyDescent="0.2">
      <c r="A84" s="53">
        <v>0.995</v>
      </c>
      <c r="B84" s="150" t="s">
        <v>275</v>
      </c>
      <c r="C84" s="54">
        <v>0</v>
      </c>
      <c r="D84" s="55">
        <v>0.88</v>
      </c>
      <c r="E84" s="56">
        <f t="shared" si="5"/>
        <v>0</v>
      </c>
      <c r="F84" s="46"/>
      <c r="G84" s="46"/>
      <c r="H84" s="46"/>
      <c r="I84" s="4"/>
      <c r="J84" s="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36" x14ac:dyDescent="0.2">
      <c r="A85" s="53">
        <v>565.45399999999995</v>
      </c>
      <c r="B85" s="150" t="s">
        <v>504</v>
      </c>
      <c r="C85" s="54">
        <v>545</v>
      </c>
      <c r="D85" s="55">
        <v>0</v>
      </c>
      <c r="E85" s="56">
        <f t="shared" si="5"/>
        <v>0</v>
      </c>
      <c r="F85" s="46"/>
      <c r="G85" s="46"/>
      <c r="H85" s="46"/>
      <c r="I85" s="4"/>
      <c r="J85" s="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8" x14ac:dyDescent="0.2">
      <c r="A86" s="53">
        <v>6565</v>
      </c>
      <c r="B86" s="150" t="s">
        <v>298</v>
      </c>
      <c r="C86" s="54">
        <v>55</v>
      </c>
      <c r="D86" s="55">
        <v>0</v>
      </c>
      <c r="E86" s="56">
        <f t="shared" si="5"/>
        <v>0</v>
      </c>
      <c r="F86" s="46"/>
      <c r="G86" s="46"/>
      <c r="H86" s="46"/>
      <c r="I86" s="4"/>
      <c r="J86" s="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8" x14ac:dyDescent="0.2">
      <c r="A87" s="53">
        <v>6565</v>
      </c>
      <c r="B87" s="150" t="s">
        <v>275</v>
      </c>
      <c r="C87" s="54">
        <v>11.222222</v>
      </c>
      <c r="D87" s="55">
        <v>1.245E-3</v>
      </c>
      <c r="E87" s="56">
        <f t="shared" si="5"/>
        <v>88.39</v>
      </c>
      <c r="F87" s="46"/>
      <c r="G87" s="46"/>
      <c r="H87" s="46"/>
      <c r="I87" s="4"/>
      <c r="J87" s="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8" x14ac:dyDescent="0.2">
      <c r="A88" s="53">
        <v>22</v>
      </c>
      <c r="B88" s="150" t="s">
        <v>275</v>
      </c>
      <c r="C88" s="54">
        <v>0</v>
      </c>
      <c r="D88" s="55">
        <v>9.0000000000000006E-5</v>
      </c>
      <c r="E88" s="56">
        <f t="shared" si="5"/>
        <v>0</v>
      </c>
      <c r="F88" s="46"/>
      <c r="G88" s="46"/>
      <c r="H88" s="46"/>
      <c r="I88" s="4"/>
      <c r="J88" s="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8" x14ac:dyDescent="0.2">
      <c r="A89" s="53">
        <v>6565</v>
      </c>
      <c r="B89" s="150" t="s">
        <v>297</v>
      </c>
      <c r="C89" s="54">
        <v>4.0004</v>
      </c>
      <c r="D89" s="55">
        <v>0</v>
      </c>
      <c r="E89" s="56">
        <f t="shared" si="5"/>
        <v>0</v>
      </c>
      <c r="F89" s="46"/>
      <c r="G89" s="46"/>
      <c r="H89" s="46"/>
      <c r="I89" s="4"/>
      <c r="J89" s="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8" x14ac:dyDescent="0.2">
      <c r="A90" s="53">
        <v>1000</v>
      </c>
      <c r="B90" s="150" t="s">
        <v>275</v>
      </c>
      <c r="C90" s="54"/>
      <c r="D90" s="55">
        <v>0.55000000000000004</v>
      </c>
      <c r="E90" s="56" t="str">
        <f t="shared" si="5"/>
        <v/>
      </c>
      <c r="F90" s="46"/>
      <c r="G90" s="46"/>
      <c r="H90" s="46"/>
      <c r="I90" s="4"/>
      <c r="J90" s="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36" x14ac:dyDescent="0.2">
      <c r="A91" s="53">
        <v>6565</v>
      </c>
      <c r="B91" s="150" t="s">
        <v>504</v>
      </c>
      <c r="C91" s="54">
        <v>0</v>
      </c>
      <c r="D91" s="55">
        <v>0.01</v>
      </c>
      <c r="E91" s="56">
        <f t="shared" si="5"/>
        <v>0</v>
      </c>
      <c r="F91" s="46"/>
      <c r="G91" s="46"/>
      <c r="H91" s="46"/>
      <c r="I91" s="4"/>
      <c r="J91" s="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8" x14ac:dyDescent="0.2">
      <c r="A92" s="53">
        <v>6565</v>
      </c>
      <c r="B92" s="150" t="s">
        <v>275</v>
      </c>
      <c r="C92" s="54">
        <v>1000</v>
      </c>
      <c r="D92" s="55">
        <v>0</v>
      </c>
      <c r="E92" s="56">
        <f t="shared" si="5"/>
        <v>0</v>
      </c>
      <c r="F92" s="46"/>
      <c r="G92" s="46"/>
      <c r="H92" s="46"/>
      <c r="I92" s="4"/>
      <c r="J92" s="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8" x14ac:dyDescent="0.2">
      <c r="A93" s="53">
        <v>4543.4543999999996</v>
      </c>
      <c r="B93" s="150" t="s">
        <v>275</v>
      </c>
      <c r="C93" s="54">
        <v>0</v>
      </c>
      <c r="D93" s="55">
        <v>0.66</v>
      </c>
      <c r="E93" s="56">
        <f t="shared" si="5"/>
        <v>0</v>
      </c>
      <c r="F93" s="46"/>
      <c r="G93" s="46"/>
      <c r="H93" s="46"/>
      <c r="I93" s="4"/>
      <c r="J93" s="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8" x14ac:dyDescent="0.2">
      <c r="A94" s="53">
        <v>6565</v>
      </c>
      <c r="B94" s="150" t="s">
        <v>275</v>
      </c>
      <c r="C94" s="54">
        <v>54</v>
      </c>
      <c r="D94" s="55">
        <v>0.02</v>
      </c>
      <c r="E94" s="56">
        <f t="shared" si="5"/>
        <v>7090.2</v>
      </c>
      <c r="F94" s="46"/>
      <c r="G94" s="46"/>
      <c r="H94" s="46"/>
      <c r="I94" s="4"/>
      <c r="J94" s="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8" x14ac:dyDescent="0.2">
      <c r="A95" s="53">
        <v>0.11</v>
      </c>
      <c r="B95" s="150" t="s">
        <v>275</v>
      </c>
      <c r="C95" s="54">
        <v>0</v>
      </c>
      <c r="D95" s="55">
        <v>0.01</v>
      </c>
      <c r="E95" s="56">
        <f t="shared" si="5"/>
        <v>0</v>
      </c>
      <c r="F95" s="46"/>
      <c r="G95" s="46"/>
      <c r="H95" s="46"/>
      <c r="I95" s="4"/>
      <c r="J95" s="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8" x14ac:dyDescent="0.2">
      <c r="A96" s="53">
        <v>6565</v>
      </c>
      <c r="B96" s="150" t="s">
        <v>275</v>
      </c>
      <c r="C96" s="54">
        <v>0</v>
      </c>
      <c r="D96" s="55">
        <v>0.01</v>
      </c>
      <c r="E96" s="56">
        <f t="shared" si="5"/>
        <v>0</v>
      </c>
      <c r="F96" s="46"/>
      <c r="G96" s="46"/>
      <c r="H96" s="46"/>
      <c r="I96" s="4"/>
      <c r="J96" s="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8" x14ac:dyDescent="0.2">
      <c r="A97" s="53">
        <v>6565</v>
      </c>
      <c r="B97" s="150" t="s">
        <v>275</v>
      </c>
      <c r="C97" s="54">
        <v>0</v>
      </c>
      <c r="D97" s="55">
        <v>0.01</v>
      </c>
      <c r="E97" s="56">
        <f t="shared" si="5"/>
        <v>0</v>
      </c>
      <c r="F97" s="46"/>
      <c r="G97" s="50" t="s">
        <v>286</v>
      </c>
      <c r="H97" s="50" t="s">
        <v>287</v>
      </c>
      <c r="I97" s="4"/>
      <c r="J97" s="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7178.59</v>
      </c>
      <c r="F98" s="46"/>
      <c r="G98" s="51">
        <f>+E98+G70</f>
        <v>17502.989999999998</v>
      </c>
      <c r="H98" s="51">
        <f ca="1">+$H$2-INDIRECT($J$7)+G98</f>
        <v>17502.989999999998</v>
      </c>
      <c r="I98" s="4"/>
      <c r="J98" s="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"/>
      <c r="J99" s="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"/>
      <c r="J100" s="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1076.79</v>
      </c>
      <c r="F101" s="46"/>
      <c r="G101" s="51">
        <f>+E101+G98</f>
        <v>18579.78</v>
      </c>
      <c r="H101" s="51">
        <f ca="1">+$H$2-INDIRECT($J$7)+G101</f>
        <v>18579.78</v>
      </c>
      <c r="I101" s="4"/>
      <c r="J101" s="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"/>
      <c r="J103" s="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574.29</v>
      </c>
      <c r="F104" s="46"/>
      <c r="G104" s="51">
        <f>+E104+G101</f>
        <v>19154.07</v>
      </c>
      <c r="H104" s="51">
        <f ca="1">+$H$2-INDIRECT($J$7)+G104</f>
        <v>19154.07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"/>
      <c r="J105" s="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"/>
      <c r="J106" s="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"/>
      <c r="J107" s="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8" x14ac:dyDescent="0.2">
      <c r="A108" s="53"/>
      <c r="B108" s="150"/>
      <c r="C108" s="54">
        <v>0</v>
      </c>
      <c r="D108" s="55">
        <v>0</v>
      </c>
      <c r="E108" s="56" t="str">
        <f t="shared" ref="E108:E120" si="6">IF(A108="","",IF(C108="","",IF(D108="","",ROUND(ROUND(D108,4)*ROUND(C108,2)*ROUND(A108,2),2))))</f>
        <v/>
      </c>
      <c r="F108" s="46"/>
      <c r="G108" s="46"/>
      <c r="H108" s="46"/>
      <c r="I108" s="4"/>
      <c r="J108" s="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8" x14ac:dyDescent="0.2">
      <c r="A109" s="53">
        <v>1</v>
      </c>
      <c r="B109" s="150"/>
      <c r="C109" s="54">
        <v>25545</v>
      </c>
      <c r="D109" s="55">
        <v>0.25</v>
      </c>
      <c r="E109" s="56">
        <f t="shared" si="6"/>
        <v>6386.25</v>
      </c>
      <c r="F109" s="46"/>
      <c r="G109" s="46"/>
      <c r="H109" s="46"/>
      <c r="I109" s="4"/>
      <c r="J109" s="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8" x14ac:dyDescent="0.2">
      <c r="A110" s="53"/>
      <c r="B110" s="150"/>
      <c r="C110" s="54">
        <v>0</v>
      </c>
      <c r="D110" s="55">
        <v>0.1</v>
      </c>
      <c r="E110" s="56" t="str">
        <f t="shared" si="6"/>
        <v/>
      </c>
      <c r="F110" s="46"/>
      <c r="G110" s="46"/>
      <c r="H110" s="46"/>
      <c r="I110" s="4"/>
      <c r="J110" s="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36" x14ac:dyDescent="0.2">
      <c r="A111" s="53">
        <v>2</v>
      </c>
      <c r="B111" s="150" t="s">
        <v>504</v>
      </c>
      <c r="C111" s="54">
        <v>0</v>
      </c>
      <c r="D111" s="55">
        <v>0</v>
      </c>
      <c r="E111" s="56">
        <f t="shared" si="6"/>
        <v>0</v>
      </c>
      <c r="F111" s="46"/>
      <c r="G111" s="46"/>
      <c r="H111" s="46"/>
      <c r="I111" s="4"/>
      <c r="J111" s="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8" x14ac:dyDescent="0.2">
      <c r="A112" s="53">
        <v>121212</v>
      </c>
      <c r="B112" s="150"/>
      <c r="C112" s="54">
        <v>0</v>
      </c>
      <c r="D112" s="55">
        <v>0.5</v>
      </c>
      <c r="E112" s="56">
        <f t="shared" si="6"/>
        <v>0</v>
      </c>
      <c r="F112" s="46"/>
      <c r="G112" s="46"/>
      <c r="H112" s="46"/>
      <c r="I112" s="4"/>
      <c r="J112" s="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8" x14ac:dyDescent="0.2">
      <c r="A113" s="53">
        <v>3</v>
      </c>
      <c r="B113" s="150"/>
      <c r="C113" s="54">
        <v>0</v>
      </c>
      <c r="D113" s="55">
        <v>0.5</v>
      </c>
      <c r="E113" s="56">
        <f t="shared" si="6"/>
        <v>0</v>
      </c>
      <c r="F113" s="46"/>
      <c r="G113" s="46"/>
      <c r="H113" s="46"/>
      <c r="I113" s="4"/>
      <c r="J113" s="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8" x14ac:dyDescent="0.2">
      <c r="A114" s="53">
        <v>2323.2333199999998</v>
      </c>
      <c r="B114" s="150"/>
      <c r="C114" s="54">
        <v>0</v>
      </c>
      <c r="D114" s="55">
        <v>0.5</v>
      </c>
      <c r="E114" s="56">
        <f t="shared" si="6"/>
        <v>0</v>
      </c>
      <c r="F114" s="46"/>
      <c r="G114" s="46"/>
      <c r="H114" s="46"/>
      <c r="I114" s="4"/>
      <c r="J114" s="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36" x14ac:dyDescent="0.2">
      <c r="A115" s="53">
        <v>4</v>
      </c>
      <c r="B115" s="150" t="s">
        <v>504</v>
      </c>
      <c r="C115" s="54">
        <v>12</v>
      </c>
      <c r="D115" s="55">
        <v>0.5</v>
      </c>
      <c r="E115" s="56">
        <f t="shared" si="6"/>
        <v>24</v>
      </c>
      <c r="F115" s="46"/>
      <c r="G115" s="46"/>
      <c r="H115" s="46"/>
      <c r="I115" s="4"/>
      <c r="J115" s="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8" x14ac:dyDescent="0.2">
      <c r="A116" s="53"/>
      <c r="B116" s="150"/>
      <c r="C116" s="54">
        <v>0</v>
      </c>
      <c r="D116" s="55">
        <v>0.5</v>
      </c>
      <c r="E116" s="56" t="str">
        <f t="shared" si="6"/>
        <v/>
      </c>
      <c r="F116" s="46"/>
      <c r="G116" s="46"/>
      <c r="H116" s="46"/>
      <c r="I116" s="4"/>
      <c r="J116" s="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8" x14ac:dyDescent="0.2">
      <c r="A117" s="53">
        <v>5</v>
      </c>
      <c r="B117" s="150"/>
      <c r="C117" s="54">
        <v>0</v>
      </c>
      <c r="D117" s="55">
        <v>0.5</v>
      </c>
      <c r="E117" s="56">
        <f t="shared" si="6"/>
        <v>0</v>
      </c>
      <c r="F117" s="46"/>
      <c r="G117" s="46"/>
      <c r="H117" s="46"/>
      <c r="I117" s="4"/>
      <c r="J117" s="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8" x14ac:dyDescent="0.2">
      <c r="A118" s="53"/>
      <c r="B118" s="150"/>
      <c r="C118" s="54">
        <v>0</v>
      </c>
      <c r="D118" s="55">
        <v>0.5</v>
      </c>
      <c r="E118" s="56" t="str">
        <f t="shared" si="6"/>
        <v/>
      </c>
      <c r="F118" s="46"/>
      <c r="G118" s="46"/>
      <c r="H118" s="46"/>
      <c r="I118" s="4"/>
      <c r="J118" s="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8" x14ac:dyDescent="0.2">
      <c r="A119" s="53"/>
      <c r="B119" s="150"/>
      <c r="C119" s="54">
        <v>0</v>
      </c>
      <c r="D119" s="55">
        <v>0.5</v>
      </c>
      <c r="E119" s="56" t="str">
        <f t="shared" si="6"/>
        <v/>
      </c>
      <c r="F119" s="46"/>
      <c r="G119" s="46"/>
      <c r="H119" s="46"/>
      <c r="I119" s="4"/>
      <c r="J119" s="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8" x14ac:dyDescent="0.2">
      <c r="A120" s="53"/>
      <c r="B120" s="150"/>
      <c r="C120" s="54">
        <v>0</v>
      </c>
      <c r="D120" s="55">
        <v>0.5</v>
      </c>
      <c r="E120" s="56" t="str">
        <f t="shared" si="6"/>
        <v/>
      </c>
      <c r="F120" s="46"/>
      <c r="G120" s="50" t="s">
        <v>286</v>
      </c>
      <c r="H120" s="50" t="s">
        <v>287</v>
      </c>
      <c r="I120" s="4"/>
      <c r="J120" s="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6410.25</v>
      </c>
      <c r="F121" s="46"/>
      <c r="G121" s="51">
        <f>+E121+G104</f>
        <v>25564.32</v>
      </c>
      <c r="H121" s="51">
        <f ca="1">+$H$2-INDIRECT($J$7)+G121</f>
        <v>25564.32</v>
      </c>
      <c r="I121" s="4"/>
      <c r="J121" s="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"/>
      <c r="J122" s="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"/>
      <c r="J123" s="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"/>
      <c r="J124" s="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8" x14ac:dyDescent="0.2">
      <c r="A125" s="53">
        <v>1</v>
      </c>
      <c r="B125" s="150" t="s">
        <v>275</v>
      </c>
      <c r="C125" s="54">
        <v>555</v>
      </c>
      <c r="D125" s="55">
        <v>0.5</v>
      </c>
      <c r="E125" s="56">
        <f t="shared" ref="E125:E131" si="7">IF(A125="","",IF(C125="","",IF(D125="","",ROUND(ROUND(D125,4)*ROUND(C125,2)*ROUND(A125,2),2))))</f>
        <v>277.5</v>
      </c>
      <c r="F125" s="46"/>
      <c r="G125" s="46"/>
      <c r="H125" s="46"/>
      <c r="I125" s="4"/>
      <c r="J125" s="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8" x14ac:dyDescent="0.2">
      <c r="A126" s="53">
        <v>2</v>
      </c>
      <c r="B126" s="150" t="s">
        <v>275</v>
      </c>
      <c r="C126" s="54">
        <v>555</v>
      </c>
      <c r="D126" s="55">
        <v>0.66</v>
      </c>
      <c r="E126" s="56">
        <f t="shared" si="7"/>
        <v>732.6</v>
      </c>
      <c r="F126" s="46"/>
      <c r="G126" s="46"/>
      <c r="H126" s="46"/>
      <c r="I126" s="4"/>
      <c r="J126" s="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8" x14ac:dyDescent="0.2">
      <c r="A127" s="53">
        <v>3</v>
      </c>
      <c r="B127" s="150" t="s">
        <v>275</v>
      </c>
      <c r="C127" s="54">
        <v>555</v>
      </c>
      <c r="D127" s="55">
        <v>0</v>
      </c>
      <c r="E127" s="56">
        <f t="shared" si="7"/>
        <v>0</v>
      </c>
      <c r="F127" s="46"/>
      <c r="G127" s="46"/>
      <c r="H127" s="46"/>
      <c r="I127" s="4"/>
      <c r="J127" s="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8" x14ac:dyDescent="0.2">
      <c r="A128" s="53">
        <v>55</v>
      </c>
      <c r="B128" s="150" t="s">
        <v>275</v>
      </c>
      <c r="C128" s="54">
        <v>555</v>
      </c>
      <c r="D128" s="55">
        <v>0.01</v>
      </c>
      <c r="E128" s="56">
        <f t="shared" si="7"/>
        <v>305.25</v>
      </c>
      <c r="F128" s="46"/>
      <c r="G128" s="46"/>
      <c r="H128" s="46"/>
      <c r="I128" s="4"/>
      <c r="J128" s="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36" x14ac:dyDescent="0.2">
      <c r="A129" s="53">
        <v>444</v>
      </c>
      <c r="B129" s="150" t="s">
        <v>504</v>
      </c>
      <c r="C129" s="54">
        <v>555</v>
      </c>
      <c r="D129" s="55">
        <v>0</v>
      </c>
      <c r="E129" s="56">
        <f t="shared" si="7"/>
        <v>0</v>
      </c>
      <c r="F129" s="46"/>
      <c r="G129" s="46"/>
      <c r="H129" s="46"/>
      <c r="I129" s="4"/>
      <c r="J129" s="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8" x14ac:dyDescent="0.2">
      <c r="A130" s="53">
        <v>25</v>
      </c>
      <c r="B130" s="150" t="s">
        <v>275</v>
      </c>
      <c r="C130" s="54">
        <v>11.222222</v>
      </c>
      <c r="D130" s="55">
        <v>1.245E-3</v>
      </c>
      <c r="E130" s="56">
        <f t="shared" si="7"/>
        <v>0.34</v>
      </c>
      <c r="F130" s="46"/>
      <c r="G130" s="46"/>
      <c r="H130" s="46"/>
      <c r="I130" s="4"/>
      <c r="J130" s="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8" x14ac:dyDescent="0.2">
      <c r="A131" s="53">
        <v>0.35</v>
      </c>
      <c r="B131" s="150" t="s">
        <v>275</v>
      </c>
      <c r="C131" s="54">
        <v>11.222222</v>
      </c>
      <c r="D131" s="55">
        <v>1.245E-3</v>
      </c>
      <c r="E131" s="56">
        <f t="shared" si="7"/>
        <v>0</v>
      </c>
      <c r="F131" s="46"/>
      <c r="G131" s="50" t="s">
        <v>286</v>
      </c>
      <c r="H131" s="50" t="s">
        <v>287</v>
      </c>
      <c r="I131" s="4"/>
      <c r="J131" s="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1315.6899999999998</v>
      </c>
      <c r="F132" s="46"/>
      <c r="G132" s="51">
        <f>+E132+G121</f>
        <v>26880.01</v>
      </c>
      <c r="H132" s="51">
        <f ca="1">+$H$2-INDIRECT($J$7)+G132</f>
        <v>26880.01</v>
      </c>
      <c r="I132" s="4"/>
      <c r="J132" s="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"/>
      <c r="J133" s="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"/>
      <c r="J134" s="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"/>
      <c r="J135" s="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8" x14ac:dyDescent="0.2">
      <c r="A136" s="53">
        <v>0</v>
      </c>
      <c r="B136" s="150" t="s">
        <v>275</v>
      </c>
      <c r="C136" s="54">
        <v>520</v>
      </c>
      <c r="D136" s="55">
        <v>0.66</v>
      </c>
      <c r="E136" s="56">
        <f t="shared" ref="E136:E142" si="8">IF(A136="","",IF(C136="","",IF(D136="","",ROUND(ROUND(D136,4)*ROUND(C136,2)*ROUND(A136,2),2))))</f>
        <v>0</v>
      </c>
      <c r="F136" s="46"/>
      <c r="G136" s="46"/>
      <c r="H136" s="46"/>
      <c r="I136" s="4"/>
      <c r="J136" s="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8" x14ac:dyDescent="0.2">
      <c r="A137" s="53">
        <v>1</v>
      </c>
      <c r="B137" s="150" t="s">
        <v>275</v>
      </c>
      <c r="C137" s="54">
        <v>54</v>
      </c>
      <c r="D137" s="55">
        <v>0.14000000000000001</v>
      </c>
      <c r="E137" s="56">
        <f t="shared" si="8"/>
        <v>7.56</v>
      </c>
      <c r="F137" s="46"/>
      <c r="G137" s="46"/>
      <c r="H137" s="46"/>
      <c r="I137" s="4"/>
      <c r="J137" s="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8" x14ac:dyDescent="0.2">
      <c r="A138" s="53">
        <v>125</v>
      </c>
      <c r="B138" s="150" t="s">
        <v>275</v>
      </c>
      <c r="C138" s="54">
        <v>5.1260000000000003</v>
      </c>
      <c r="D138" s="55">
        <v>0</v>
      </c>
      <c r="E138" s="56">
        <f t="shared" si="8"/>
        <v>0</v>
      </c>
      <c r="F138" s="46"/>
      <c r="G138" s="46"/>
      <c r="H138" s="46"/>
      <c r="I138" s="4"/>
      <c r="J138" s="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36" x14ac:dyDescent="0.2">
      <c r="A139" s="53">
        <v>4546.4543999999996</v>
      </c>
      <c r="B139" s="150" t="s">
        <v>504</v>
      </c>
      <c r="C139" s="54">
        <v>5.6000000000000001E-2</v>
      </c>
      <c r="D139" s="55">
        <v>0.24</v>
      </c>
      <c r="E139" s="56">
        <f t="shared" si="8"/>
        <v>65.47</v>
      </c>
      <c r="F139" s="46"/>
      <c r="G139" s="46"/>
      <c r="H139" s="46"/>
      <c r="I139" s="4"/>
      <c r="J139" s="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8" x14ac:dyDescent="0.2">
      <c r="A140" s="53">
        <v>65465</v>
      </c>
      <c r="B140" s="150" t="s">
        <v>275</v>
      </c>
      <c r="C140" s="54">
        <v>1</v>
      </c>
      <c r="D140" s="55">
        <v>0</v>
      </c>
      <c r="E140" s="56">
        <f t="shared" si="8"/>
        <v>0</v>
      </c>
      <c r="F140" s="46"/>
      <c r="G140" s="46"/>
      <c r="H140" s="46"/>
      <c r="I140" s="4"/>
      <c r="J140" s="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8" x14ac:dyDescent="0.2">
      <c r="A141" s="53">
        <v>15</v>
      </c>
      <c r="B141" s="150" t="s">
        <v>275</v>
      </c>
      <c r="C141" s="54">
        <v>5</v>
      </c>
      <c r="D141" s="55">
        <v>0.01</v>
      </c>
      <c r="E141" s="56">
        <f t="shared" si="8"/>
        <v>0.75</v>
      </c>
      <c r="F141" s="46"/>
      <c r="G141" s="46"/>
      <c r="H141" s="46"/>
      <c r="I141" s="4"/>
      <c r="J141" s="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8" x14ac:dyDescent="0.2">
      <c r="A142" s="53">
        <v>444</v>
      </c>
      <c r="B142" s="150" t="s">
        <v>275</v>
      </c>
      <c r="C142" s="54">
        <v>555</v>
      </c>
      <c r="D142" s="55">
        <v>0.55000000000000004</v>
      </c>
      <c r="E142" s="56">
        <f t="shared" si="8"/>
        <v>135531</v>
      </c>
      <c r="F142" s="46"/>
      <c r="G142" s="50" t="s">
        <v>286</v>
      </c>
      <c r="H142" s="50" t="s">
        <v>287</v>
      </c>
      <c r="I142" s="4"/>
      <c r="J142" s="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135604.78</v>
      </c>
      <c r="F143" s="46"/>
      <c r="G143" s="51">
        <f>+E143+G132</f>
        <v>162484.79</v>
      </c>
      <c r="H143" s="51">
        <f ca="1">+$H$2-INDIRECT($J$7)+G143</f>
        <v>162484.79</v>
      </c>
      <c r="I143" s="4"/>
      <c r="J143" s="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"/>
      <c r="J144" s="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152160.39000000001</v>
      </c>
      <c r="F145" s="49"/>
      <c r="G145" s="49"/>
      <c r="H145" s="49"/>
      <c r="I145" s="28"/>
      <c r="J145" s="28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"/>
      <c r="J146" s="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26"/>
      <c r="J147" s="26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BP</v>
      </c>
      <c r="B148" s="273"/>
      <c r="C148" s="273"/>
      <c r="D148" s="273"/>
      <c r="E148" s="273"/>
      <c r="F148" s="45"/>
      <c r="G148" s="45"/>
      <c r="H148" s="45"/>
      <c r="I148" s="26"/>
      <c r="J148" s="26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"/>
      <c r="J149" s="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28"/>
      <c r="J150" s="28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"/>
      <c r="J151" s="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"/>
      <c r="J152" s="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257</v>
      </c>
      <c r="B153" s="52" t="s">
        <v>258</v>
      </c>
      <c r="C153" s="52" t="s">
        <v>259</v>
      </c>
      <c r="D153" s="52" t="s">
        <v>260</v>
      </c>
      <c r="E153" s="52" t="s">
        <v>19</v>
      </c>
      <c r="F153" s="46"/>
      <c r="G153" s="46"/>
      <c r="H153" s="46"/>
      <c r="I153" s="4"/>
      <c r="J153" s="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8" x14ac:dyDescent="0.2">
      <c r="A154" s="53">
        <v>6565</v>
      </c>
      <c r="B154" s="150" t="s">
        <v>275</v>
      </c>
      <c r="C154" s="54">
        <v>0</v>
      </c>
      <c r="D154" s="55">
        <v>0.01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"/>
      <c r="J154" s="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8" x14ac:dyDescent="0.2">
      <c r="A155" s="53">
        <v>6565</v>
      </c>
      <c r="B155" s="150" t="s">
        <v>275</v>
      </c>
      <c r="C155" s="54">
        <v>0</v>
      </c>
      <c r="D155" s="55">
        <v>0.01</v>
      </c>
      <c r="E155" s="56">
        <f t="shared" ref="E155:E170" si="9">IF(A155="","",IF(C155="","",IF(D155="","",ROUND(ROUND(D155,4)*ROUND(C155,2)*ROUND(A155,2),2))))</f>
        <v>0</v>
      </c>
      <c r="F155" s="46"/>
      <c r="G155" s="46"/>
      <c r="H155" s="46"/>
      <c r="I155" s="4"/>
      <c r="J155" s="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36" x14ac:dyDescent="0.2">
      <c r="A156" s="53">
        <v>121212</v>
      </c>
      <c r="B156" s="150" t="s">
        <v>504</v>
      </c>
      <c r="C156" s="54">
        <v>0</v>
      </c>
      <c r="D156" s="55">
        <v>0.5</v>
      </c>
      <c r="E156" s="56">
        <f t="shared" si="9"/>
        <v>0</v>
      </c>
      <c r="F156" s="46"/>
      <c r="G156" s="46"/>
      <c r="H156" s="46"/>
      <c r="I156" s="4"/>
      <c r="J156" s="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8" x14ac:dyDescent="0.2">
      <c r="A157" s="53">
        <v>0.995</v>
      </c>
      <c r="B157" s="150" t="s">
        <v>275</v>
      </c>
      <c r="C157" s="54">
        <v>0</v>
      </c>
      <c r="D157" s="55">
        <v>0.88</v>
      </c>
      <c r="E157" s="56">
        <f t="shared" si="9"/>
        <v>0</v>
      </c>
      <c r="F157" s="46"/>
      <c r="G157" s="46"/>
      <c r="H157" s="46"/>
      <c r="I157" s="4"/>
      <c r="J157" s="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8" x14ac:dyDescent="0.2">
      <c r="A158" s="53">
        <v>565.45399999999995</v>
      </c>
      <c r="B158" s="150" t="s">
        <v>275</v>
      </c>
      <c r="C158" s="54">
        <v>55</v>
      </c>
      <c r="D158" s="55">
        <v>0</v>
      </c>
      <c r="E158" s="56">
        <f t="shared" si="9"/>
        <v>0</v>
      </c>
      <c r="F158" s="46"/>
      <c r="G158" s="46"/>
      <c r="H158" s="46"/>
      <c r="I158" s="4"/>
      <c r="J158" s="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8" x14ac:dyDescent="0.2">
      <c r="A159" s="53">
        <v>6565</v>
      </c>
      <c r="B159" s="150" t="s">
        <v>298</v>
      </c>
      <c r="C159" s="54">
        <v>55</v>
      </c>
      <c r="D159" s="55">
        <v>0</v>
      </c>
      <c r="E159" s="56">
        <f t="shared" si="9"/>
        <v>0</v>
      </c>
      <c r="F159" s="46"/>
      <c r="G159" s="46"/>
      <c r="H159" s="46"/>
      <c r="I159" s="4"/>
      <c r="J159" s="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8" x14ac:dyDescent="0.2">
      <c r="A160" s="53">
        <v>6565</v>
      </c>
      <c r="B160" s="150" t="s">
        <v>275</v>
      </c>
      <c r="C160" s="54">
        <v>55</v>
      </c>
      <c r="D160" s="55">
        <v>1.245E-3</v>
      </c>
      <c r="E160" s="56">
        <f t="shared" si="9"/>
        <v>433.29</v>
      </c>
      <c r="F160" s="46"/>
      <c r="G160" s="46"/>
      <c r="H160" s="46"/>
      <c r="I160" s="4"/>
      <c r="J160" s="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8" x14ac:dyDescent="0.2">
      <c r="A161" s="53">
        <v>22</v>
      </c>
      <c r="B161" s="150" t="s">
        <v>275</v>
      </c>
      <c r="C161" s="54">
        <v>0</v>
      </c>
      <c r="D161" s="55">
        <v>9.0000000000000006E-5</v>
      </c>
      <c r="E161" s="56">
        <f t="shared" si="9"/>
        <v>0</v>
      </c>
      <c r="F161" s="46"/>
      <c r="G161" s="46"/>
      <c r="H161" s="46"/>
      <c r="I161" s="4"/>
      <c r="J161" s="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8" x14ac:dyDescent="0.2">
      <c r="A162" s="53">
        <v>6565</v>
      </c>
      <c r="B162" s="150" t="s">
        <v>297</v>
      </c>
      <c r="C162" s="54">
        <v>4.0004</v>
      </c>
      <c r="D162" s="55">
        <v>0</v>
      </c>
      <c r="E162" s="56">
        <f t="shared" si="9"/>
        <v>0</v>
      </c>
      <c r="F162" s="46"/>
      <c r="G162" s="46"/>
      <c r="H162" s="46"/>
      <c r="I162" s="4"/>
      <c r="J162" s="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8" x14ac:dyDescent="0.2">
      <c r="A163" s="53">
        <v>1000</v>
      </c>
      <c r="B163" s="150" t="s">
        <v>275</v>
      </c>
      <c r="C163" s="54"/>
      <c r="D163" s="55">
        <v>0.55000000000000004</v>
      </c>
      <c r="E163" s="56" t="str">
        <f t="shared" si="9"/>
        <v/>
      </c>
      <c r="F163" s="46"/>
      <c r="G163" s="46"/>
      <c r="H163" s="46"/>
      <c r="I163" s="4"/>
      <c r="J163" s="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8" x14ac:dyDescent="0.2">
      <c r="A164" s="53">
        <v>6565</v>
      </c>
      <c r="B164" s="150" t="s">
        <v>275</v>
      </c>
      <c r="C164" s="54">
        <v>0</v>
      </c>
      <c r="D164" s="55">
        <v>0.01</v>
      </c>
      <c r="E164" s="56">
        <f t="shared" si="9"/>
        <v>0</v>
      </c>
      <c r="F164" s="46"/>
      <c r="G164" s="46"/>
      <c r="H164" s="46"/>
      <c r="I164" s="4"/>
      <c r="J164" s="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36" x14ac:dyDescent="0.2">
      <c r="A165" s="53">
        <v>6565</v>
      </c>
      <c r="B165" s="150" t="s">
        <v>504</v>
      </c>
      <c r="C165" s="54">
        <v>1000</v>
      </c>
      <c r="D165" s="55">
        <v>0</v>
      </c>
      <c r="E165" s="56">
        <f t="shared" si="9"/>
        <v>0</v>
      </c>
      <c r="F165" s="46"/>
      <c r="G165" s="46"/>
      <c r="H165" s="46"/>
      <c r="I165" s="4"/>
      <c r="J165" s="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8" x14ac:dyDescent="0.2">
      <c r="A166" s="53">
        <v>4543.4543999999996</v>
      </c>
      <c r="B166" s="150" t="s">
        <v>275</v>
      </c>
      <c r="C166" s="54">
        <v>0</v>
      </c>
      <c r="D166" s="55">
        <v>0.66</v>
      </c>
      <c r="E166" s="56">
        <f t="shared" si="9"/>
        <v>0</v>
      </c>
      <c r="F166" s="46"/>
      <c r="G166" s="46"/>
      <c r="H166" s="46"/>
      <c r="I166" s="4"/>
      <c r="J166" s="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8" x14ac:dyDescent="0.2">
      <c r="A167" s="53">
        <v>6565</v>
      </c>
      <c r="B167" s="150" t="s">
        <v>275</v>
      </c>
      <c r="C167" s="54">
        <v>1000</v>
      </c>
      <c r="D167" s="55">
        <v>0</v>
      </c>
      <c r="E167" s="56">
        <f t="shared" si="9"/>
        <v>0</v>
      </c>
      <c r="F167" s="46"/>
      <c r="G167" s="46"/>
      <c r="H167" s="46"/>
      <c r="I167" s="4"/>
      <c r="J167" s="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8" x14ac:dyDescent="0.2">
      <c r="A168" s="53">
        <v>0.11</v>
      </c>
      <c r="B168" s="150" t="s">
        <v>275</v>
      </c>
      <c r="C168" s="54">
        <v>0</v>
      </c>
      <c r="D168" s="55">
        <v>0.01</v>
      </c>
      <c r="E168" s="56">
        <f t="shared" si="9"/>
        <v>0</v>
      </c>
      <c r="F168" s="46"/>
      <c r="G168" s="46"/>
      <c r="H168" s="46"/>
      <c r="I168" s="4"/>
      <c r="J168" s="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8" x14ac:dyDescent="0.2">
      <c r="A169" s="53">
        <v>6565</v>
      </c>
      <c r="B169" s="150" t="s">
        <v>275</v>
      </c>
      <c r="C169" s="54">
        <v>0</v>
      </c>
      <c r="D169" s="55">
        <v>0.01</v>
      </c>
      <c r="E169" s="56">
        <f t="shared" si="9"/>
        <v>0</v>
      </c>
      <c r="F169" s="46"/>
      <c r="G169" s="46"/>
      <c r="H169" s="46"/>
      <c r="I169" s="4"/>
      <c r="J169" s="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8" x14ac:dyDescent="0.2">
      <c r="A170" s="53">
        <v>6565</v>
      </c>
      <c r="B170" s="150" t="s">
        <v>275</v>
      </c>
      <c r="C170" s="54">
        <v>0</v>
      </c>
      <c r="D170" s="55">
        <v>0.01</v>
      </c>
      <c r="E170" s="56">
        <f t="shared" si="9"/>
        <v>0</v>
      </c>
      <c r="F170" s="46"/>
      <c r="G170" s="50" t="s">
        <v>286</v>
      </c>
      <c r="H170" s="50" t="s">
        <v>287</v>
      </c>
      <c r="I170" s="4"/>
      <c r="J170" s="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433.29</v>
      </c>
      <c r="F171" s="46"/>
      <c r="G171" s="51">
        <f>+E171+G143</f>
        <v>162918.08000000002</v>
      </c>
      <c r="H171" s="51">
        <f ca="1">+$H$2-INDIRECT($J$7)+G171</f>
        <v>162918.08000000002</v>
      </c>
      <c r="I171" s="4"/>
      <c r="J171" s="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"/>
      <c r="J172" s="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"/>
      <c r="J173" s="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64.989999999999995</v>
      </c>
      <c r="F174" s="46"/>
      <c r="G174" s="51">
        <f>+E174+G171</f>
        <v>162983.07</v>
      </c>
      <c r="H174" s="51">
        <f ca="1">+$H$2-INDIRECT($J$7)+G174</f>
        <v>162983.07</v>
      </c>
      <c r="I174" s="4"/>
      <c r="J174" s="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"/>
      <c r="J176" s="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34.659999999999997</v>
      </c>
      <c r="F177" s="46"/>
      <c r="G177" s="51">
        <f>+E177+G174</f>
        <v>163017.73000000001</v>
      </c>
      <c r="H177" s="51">
        <f ca="1">+$H$2-INDIRECT($J$7)+G177</f>
        <v>163017.73000000001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"/>
      <c r="J178" s="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"/>
      <c r="J179" s="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"/>
      <c r="J180" s="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8" x14ac:dyDescent="0.2">
      <c r="A181" s="53"/>
      <c r="B181" s="150"/>
      <c r="C181" s="54">
        <v>0</v>
      </c>
      <c r="D181" s="55">
        <v>0</v>
      </c>
      <c r="E181" s="56" t="str">
        <f t="shared" ref="E181:E193" si="10">IF(A181="","",IF(C181="","",IF(D181="","",ROUND(ROUND(D181,4)*ROUND(C181,2)*ROUND(A181,2),2))))</f>
        <v/>
      </c>
      <c r="F181" s="46"/>
      <c r="G181" s="46"/>
      <c r="H181" s="46"/>
      <c r="I181" s="4"/>
      <c r="J181" s="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8" x14ac:dyDescent="0.2">
      <c r="A182" s="53">
        <v>1</v>
      </c>
      <c r="B182" s="150"/>
      <c r="C182" s="54">
        <v>25545</v>
      </c>
      <c r="D182" s="55">
        <v>0.25</v>
      </c>
      <c r="E182" s="56">
        <f t="shared" si="10"/>
        <v>6386.25</v>
      </c>
      <c r="F182" s="46"/>
      <c r="G182" s="46"/>
      <c r="H182" s="46"/>
      <c r="I182" s="4"/>
      <c r="J182" s="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8" x14ac:dyDescent="0.2">
      <c r="A183" s="53"/>
      <c r="B183" s="150"/>
      <c r="C183" s="54">
        <v>0</v>
      </c>
      <c r="D183" s="55">
        <v>0.1</v>
      </c>
      <c r="E183" s="56" t="str">
        <f t="shared" si="10"/>
        <v/>
      </c>
      <c r="F183" s="46"/>
      <c r="G183" s="46"/>
      <c r="H183" s="46"/>
      <c r="I183" s="4"/>
      <c r="J183" s="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8" x14ac:dyDescent="0.2">
      <c r="A184" s="53">
        <v>2</v>
      </c>
      <c r="B184" s="150"/>
      <c r="C184" s="54">
        <v>0</v>
      </c>
      <c r="D184" s="55">
        <v>0</v>
      </c>
      <c r="E184" s="56">
        <f t="shared" si="10"/>
        <v>0</v>
      </c>
      <c r="F184" s="46"/>
      <c r="G184" s="46"/>
      <c r="H184" s="46"/>
      <c r="I184" s="4"/>
      <c r="J184" s="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36" x14ac:dyDescent="0.2">
      <c r="A185" s="53">
        <v>121212</v>
      </c>
      <c r="B185" s="150" t="s">
        <v>504</v>
      </c>
      <c r="C185" s="54">
        <v>0</v>
      </c>
      <c r="D185" s="55">
        <v>0.5</v>
      </c>
      <c r="E185" s="56">
        <f t="shared" si="10"/>
        <v>0</v>
      </c>
      <c r="F185" s="46"/>
      <c r="G185" s="46"/>
      <c r="H185" s="46"/>
      <c r="I185" s="4"/>
      <c r="J185" s="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8" x14ac:dyDescent="0.2">
      <c r="A186" s="53">
        <v>3</v>
      </c>
      <c r="B186" s="150"/>
      <c r="C186" s="54">
        <v>0</v>
      </c>
      <c r="D186" s="55">
        <v>0.5</v>
      </c>
      <c r="E186" s="56">
        <f t="shared" si="10"/>
        <v>0</v>
      </c>
      <c r="F186" s="46"/>
      <c r="G186" s="46"/>
      <c r="H186" s="46"/>
      <c r="I186" s="4"/>
      <c r="J186" s="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8" x14ac:dyDescent="0.2">
      <c r="A187" s="53">
        <v>2323.2333199999998</v>
      </c>
      <c r="B187" s="150"/>
      <c r="C187" s="54">
        <v>0</v>
      </c>
      <c r="D187" s="55">
        <v>0.5</v>
      </c>
      <c r="E187" s="56">
        <f t="shared" si="10"/>
        <v>0</v>
      </c>
      <c r="F187" s="46"/>
      <c r="G187" s="46"/>
      <c r="H187" s="46"/>
      <c r="I187" s="4"/>
      <c r="J187" s="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8" x14ac:dyDescent="0.2">
      <c r="A188" s="53">
        <v>4</v>
      </c>
      <c r="B188" s="150"/>
      <c r="C188" s="54">
        <v>0</v>
      </c>
      <c r="D188" s="55">
        <v>0.5</v>
      </c>
      <c r="E188" s="56">
        <f t="shared" si="10"/>
        <v>0</v>
      </c>
      <c r="F188" s="46"/>
      <c r="G188" s="46"/>
      <c r="H188" s="46"/>
      <c r="I188" s="4"/>
      <c r="J188" s="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8" x14ac:dyDescent="0.2">
      <c r="A189" s="53"/>
      <c r="B189" s="150"/>
      <c r="C189" s="54">
        <v>0</v>
      </c>
      <c r="D189" s="55">
        <v>0.5</v>
      </c>
      <c r="E189" s="56" t="str">
        <f t="shared" si="10"/>
        <v/>
      </c>
      <c r="F189" s="46"/>
      <c r="G189" s="46"/>
      <c r="H189" s="46"/>
      <c r="I189" s="4"/>
      <c r="J189" s="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36" x14ac:dyDescent="0.2">
      <c r="A190" s="53">
        <v>5</v>
      </c>
      <c r="B190" s="150" t="s">
        <v>504</v>
      </c>
      <c r="C190" s="54">
        <v>10</v>
      </c>
      <c r="D190" s="55">
        <v>0.5</v>
      </c>
      <c r="E190" s="56">
        <f t="shared" si="10"/>
        <v>25</v>
      </c>
      <c r="F190" s="46"/>
      <c r="G190" s="46"/>
      <c r="H190" s="46"/>
      <c r="I190" s="4"/>
      <c r="J190" s="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8" x14ac:dyDescent="0.2">
      <c r="A191" s="53"/>
      <c r="B191" s="150"/>
      <c r="C191" s="54">
        <v>0</v>
      </c>
      <c r="D191" s="55">
        <v>0.5</v>
      </c>
      <c r="E191" s="56" t="str">
        <f t="shared" si="10"/>
        <v/>
      </c>
      <c r="F191" s="46"/>
      <c r="G191" s="46"/>
      <c r="H191" s="46"/>
      <c r="I191" s="4"/>
      <c r="J191" s="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8" x14ac:dyDescent="0.2">
      <c r="A192" s="53"/>
      <c r="B192" s="150"/>
      <c r="C192" s="54">
        <v>0</v>
      </c>
      <c r="D192" s="55">
        <v>0.5</v>
      </c>
      <c r="E192" s="56" t="str">
        <f t="shared" si="10"/>
        <v/>
      </c>
      <c r="F192" s="46"/>
      <c r="G192" s="46"/>
      <c r="H192" s="46"/>
      <c r="I192" s="4"/>
      <c r="J192" s="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8" x14ac:dyDescent="0.2">
      <c r="A193" s="53"/>
      <c r="B193" s="150"/>
      <c r="C193" s="54">
        <v>0</v>
      </c>
      <c r="D193" s="55">
        <v>0.5</v>
      </c>
      <c r="E193" s="56" t="str">
        <f t="shared" si="10"/>
        <v/>
      </c>
      <c r="F193" s="46"/>
      <c r="G193" s="50" t="s">
        <v>286</v>
      </c>
      <c r="H193" s="50" t="s">
        <v>287</v>
      </c>
      <c r="I193" s="4"/>
      <c r="J193" s="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6411.25</v>
      </c>
      <c r="F194" s="46"/>
      <c r="G194" s="51">
        <f>+E194+G177</f>
        <v>169428.98</v>
      </c>
      <c r="H194" s="51">
        <f ca="1">+$H$2-INDIRECT($J$7)+G194</f>
        <v>169428.98</v>
      </c>
      <c r="I194" s="4"/>
      <c r="J194" s="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"/>
      <c r="J195" s="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"/>
      <c r="J196" s="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"/>
      <c r="J197" s="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8" x14ac:dyDescent="0.2">
      <c r="A198" s="53">
        <v>1</v>
      </c>
      <c r="B198" s="150" t="s">
        <v>275</v>
      </c>
      <c r="C198" s="54">
        <v>15423</v>
      </c>
      <c r="D198" s="55">
        <v>0</v>
      </c>
      <c r="E198" s="56">
        <f t="shared" ref="E198:E204" si="11">IF(A198="","",IF(C198="","",IF(D198="","",ROUND(ROUND(D198,4)*ROUND(C198,2)*ROUND(A198,2),2))))</f>
        <v>0</v>
      </c>
      <c r="F198" s="46"/>
      <c r="G198" s="46"/>
      <c r="H198" s="46"/>
      <c r="I198" s="4"/>
      <c r="J198" s="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8" x14ac:dyDescent="0.2">
      <c r="A199" s="53">
        <v>2</v>
      </c>
      <c r="B199" s="150" t="s">
        <v>275</v>
      </c>
      <c r="C199" s="54">
        <v>11.222222</v>
      </c>
      <c r="D199" s="55">
        <v>0.66</v>
      </c>
      <c r="E199" s="56">
        <f t="shared" si="11"/>
        <v>14.81</v>
      </c>
      <c r="F199" s="46"/>
      <c r="G199" s="46"/>
      <c r="H199" s="46"/>
      <c r="I199" s="4"/>
      <c r="J199" s="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8" x14ac:dyDescent="0.2">
      <c r="A200" s="53">
        <v>3</v>
      </c>
      <c r="B200" s="150" t="s">
        <v>275</v>
      </c>
      <c r="C200" s="54">
        <v>414</v>
      </c>
      <c r="D200" s="55">
        <v>1</v>
      </c>
      <c r="E200" s="56">
        <f t="shared" si="11"/>
        <v>1242</v>
      </c>
      <c r="F200" s="46"/>
      <c r="G200" s="46"/>
      <c r="H200" s="46"/>
      <c r="I200" s="4"/>
      <c r="J200" s="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36" x14ac:dyDescent="0.2">
      <c r="A201" s="53">
        <v>55</v>
      </c>
      <c r="B201" s="150" t="s">
        <v>504</v>
      </c>
      <c r="C201" s="54">
        <v>414</v>
      </c>
      <c r="D201" s="55">
        <v>0</v>
      </c>
      <c r="E201" s="56">
        <f t="shared" si="11"/>
        <v>0</v>
      </c>
      <c r="F201" s="46"/>
      <c r="G201" s="46"/>
      <c r="H201" s="46"/>
      <c r="I201" s="4"/>
      <c r="J201" s="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8" x14ac:dyDescent="0.2">
      <c r="A202" s="53">
        <v>444</v>
      </c>
      <c r="B202" s="150" t="s">
        <v>275</v>
      </c>
      <c r="C202" s="54">
        <v>555</v>
      </c>
      <c r="D202" s="55">
        <v>0</v>
      </c>
      <c r="E202" s="56">
        <f t="shared" si="11"/>
        <v>0</v>
      </c>
      <c r="F202" s="46"/>
      <c r="G202" s="46"/>
      <c r="H202" s="46"/>
      <c r="I202" s="4"/>
      <c r="J202" s="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8" x14ac:dyDescent="0.2">
      <c r="A203" s="53">
        <v>25</v>
      </c>
      <c r="B203" s="150" t="s">
        <v>275</v>
      </c>
      <c r="C203" s="54">
        <v>11.222222</v>
      </c>
      <c r="D203" s="55">
        <v>1.245E-3</v>
      </c>
      <c r="E203" s="56">
        <f t="shared" si="11"/>
        <v>0.34</v>
      </c>
      <c r="F203" s="46"/>
      <c r="G203" s="46"/>
      <c r="H203" s="46"/>
      <c r="I203" s="4"/>
      <c r="J203" s="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8" x14ac:dyDescent="0.2">
      <c r="A204" s="53">
        <v>0.35</v>
      </c>
      <c r="B204" s="150" t="s">
        <v>275</v>
      </c>
      <c r="C204" s="54">
        <v>11.222222</v>
      </c>
      <c r="D204" s="55">
        <v>1.245E-3</v>
      </c>
      <c r="E204" s="56">
        <f t="shared" si="11"/>
        <v>0</v>
      </c>
      <c r="F204" s="46"/>
      <c r="G204" s="50" t="s">
        <v>286</v>
      </c>
      <c r="H204" s="50" t="s">
        <v>287</v>
      </c>
      <c r="I204" s="4"/>
      <c r="J204" s="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1257.1499999999999</v>
      </c>
      <c r="F205" s="46"/>
      <c r="G205" s="51">
        <f>+E205+G194</f>
        <v>170686.13</v>
      </c>
      <c r="H205" s="51">
        <f ca="1">+$H$2-INDIRECT($J$7)+G205</f>
        <v>170686.13</v>
      </c>
      <c r="I205" s="4"/>
      <c r="J205" s="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"/>
      <c r="J206" s="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"/>
      <c r="J207" s="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"/>
      <c r="J208" s="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8" x14ac:dyDescent="0.2">
      <c r="A209" s="53">
        <v>0</v>
      </c>
      <c r="B209" s="150" t="s">
        <v>275</v>
      </c>
      <c r="C209" s="54">
        <v>520</v>
      </c>
      <c r="D209" s="55">
        <v>0.66</v>
      </c>
      <c r="E209" s="56">
        <f t="shared" ref="E209:E215" si="12">IF(A209="","",IF(C209="","",IF(D209="","",ROUND(ROUND(D209,4)*ROUND(C209,2)*ROUND(A209,2),2))))</f>
        <v>0</v>
      </c>
      <c r="F209" s="46"/>
      <c r="G209" s="46"/>
      <c r="H209" s="46"/>
      <c r="I209" s="4"/>
      <c r="J209" s="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8" x14ac:dyDescent="0.2">
      <c r="A210" s="53">
        <v>1</v>
      </c>
      <c r="B210" s="150" t="s">
        <v>275</v>
      </c>
      <c r="C210" s="54">
        <v>54</v>
      </c>
      <c r="D210" s="55">
        <v>0.14000000000000001</v>
      </c>
      <c r="E210" s="56">
        <f t="shared" si="12"/>
        <v>7.56</v>
      </c>
      <c r="F210" s="46"/>
      <c r="G210" s="46"/>
      <c r="H210" s="46"/>
      <c r="I210" s="4"/>
      <c r="J210" s="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8" x14ac:dyDescent="0.2">
      <c r="A211" s="53">
        <v>125</v>
      </c>
      <c r="B211" s="150" t="s">
        <v>275</v>
      </c>
      <c r="C211" s="54">
        <v>5.1260000000000003</v>
      </c>
      <c r="D211" s="55">
        <v>0.45</v>
      </c>
      <c r="E211" s="56">
        <f t="shared" si="12"/>
        <v>288.56</v>
      </c>
      <c r="F211" s="46"/>
      <c r="G211" s="46"/>
      <c r="H211" s="46"/>
      <c r="I211" s="4"/>
      <c r="J211" s="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36" x14ac:dyDescent="0.2">
      <c r="A212" s="53">
        <v>4546.4543999999996</v>
      </c>
      <c r="B212" s="150" t="s">
        <v>504</v>
      </c>
      <c r="C212" s="54">
        <v>5.6000000000000001E-2</v>
      </c>
      <c r="D212" s="55">
        <v>0.24</v>
      </c>
      <c r="E212" s="56">
        <f t="shared" si="12"/>
        <v>65.47</v>
      </c>
      <c r="F212" s="46"/>
      <c r="G212" s="46"/>
      <c r="H212" s="46"/>
      <c r="I212" s="4"/>
      <c r="J212" s="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8" x14ac:dyDescent="0.2">
      <c r="A213" s="53">
        <v>65465</v>
      </c>
      <c r="B213" s="150" t="s">
        <v>275</v>
      </c>
      <c r="C213" s="54">
        <v>1</v>
      </c>
      <c r="D213" s="55">
        <v>0</v>
      </c>
      <c r="E213" s="56">
        <f t="shared" si="12"/>
        <v>0</v>
      </c>
      <c r="F213" s="46"/>
      <c r="G213" s="46"/>
      <c r="H213" s="46"/>
      <c r="I213" s="4"/>
      <c r="J213" s="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8" x14ac:dyDescent="0.2">
      <c r="A214" s="53">
        <v>15</v>
      </c>
      <c r="B214" s="150" t="s">
        <v>275</v>
      </c>
      <c r="C214" s="54">
        <v>5</v>
      </c>
      <c r="D214" s="55">
        <v>0.01</v>
      </c>
      <c r="E214" s="56">
        <f t="shared" si="12"/>
        <v>0.75</v>
      </c>
      <c r="F214" s="46"/>
      <c r="G214" s="46"/>
      <c r="H214" s="46"/>
      <c r="I214" s="4"/>
      <c r="J214" s="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8" x14ac:dyDescent="0.2">
      <c r="A215" s="53">
        <v>444</v>
      </c>
      <c r="B215" s="150" t="s">
        <v>275</v>
      </c>
      <c r="C215" s="54">
        <v>555</v>
      </c>
      <c r="D215" s="55">
        <v>0</v>
      </c>
      <c r="E215" s="56">
        <f t="shared" si="12"/>
        <v>0</v>
      </c>
      <c r="F215" s="46"/>
      <c r="G215" s="50" t="s">
        <v>286</v>
      </c>
      <c r="H215" s="50" t="s">
        <v>287</v>
      </c>
      <c r="I215" s="4"/>
      <c r="J215" s="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362.34000000000003</v>
      </c>
      <c r="F216" s="46"/>
      <c r="G216" s="51">
        <f>+E216+G205</f>
        <v>171048.47</v>
      </c>
      <c r="H216" s="51">
        <f ca="1">+$H$2-INDIRECT($J$7)+G216</f>
        <v>171048.47</v>
      </c>
      <c r="I216" s="4"/>
      <c r="J216" s="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"/>
      <c r="J217" s="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8563.68</v>
      </c>
      <c r="F218" s="49"/>
      <c r="G218" s="49"/>
      <c r="H218" s="49"/>
      <c r="I218" s="28"/>
      <c r="J218" s="28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"/>
      <c r="J219" s="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26"/>
      <c r="J220" s="26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BP</v>
      </c>
      <c r="B221" s="273"/>
      <c r="C221" s="273"/>
      <c r="D221" s="273"/>
      <c r="E221" s="273"/>
      <c r="F221" s="45"/>
      <c r="G221" s="45"/>
      <c r="H221" s="45"/>
      <c r="I221" s="26"/>
      <c r="J221" s="26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"/>
      <c r="J222" s="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28"/>
      <c r="J223" s="28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"/>
      <c r="J224" s="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"/>
      <c r="J225" s="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257</v>
      </c>
      <c r="B226" s="52" t="s">
        <v>258</v>
      </c>
      <c r="C226" s="52" t="s">
        <v>259</v>
      </c>
      <c r="D226" s="52" t="s">
        <v>260</v>
      </c>
      <c r="E226" s="52" t="s">
        <v>19</v>
      </c>
      <c r="F226" s="46"/>
      <c r="G226" s="46"/>
      <c r="H226" s="46"/>
      <c r="I226" s="4"/>
      <c r="J226" s="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8" x14ac:dyDescent="0.2">
      <c r="A227" s="53">
        <v>6565</v>
      </c>
      <c r="B227" s="150" t="s">
        <v>275</v>
      </c>
      <c r="C227" s="54">
        <v>0</v>
      </c>
      <c r="D227" s="55">
        <v>0.01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"/>
      <c r="J227" s="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8" x14ac:dyDescent="0.2">
      <c r="A228" s="53">
        <v>6565</v>
      </c>
      <c r="B228" s="150" t="s">
        <v>275</v>
      </c>
      <c r="C228" s="54">
        <v>0</v>
      </c>
      <c r="D228" s="55">
        <v>0.01</v>
      </c>
      <c r="E228" s="56">
        <f t="shared" ref="E228:E243" si="13">IF(A228="","",IF(C228="","",IF(D228="","",ROUND(ROUND(D228,4)*ROUND(C228,2)*ROUND(A228,2),2))))</f>
        <v>0</v>
      </c>
      <c r="F228" s="46"/>
      <c r="G228" s="46"/>
      <c r="H228" s="46"/>
      <c r="I228" s="4"/>
      <c r="J228" s="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8" x14ac:dyDescent="0.2">
      <c r="A229" s="53">
        <v>121212</v>
      </c>
      <c r="B229" s="150" t="s">
        <v>275</v>
      </c>
      <c r="C229" s="54">
        <v>0</v>
      </c>
      <c r="D229" s="55">
        <v>0.5</v>
      </c>
      <c r="E229" s="56">
        <f t="shared" si="13"/>
        <v>0</v>
      </c>
      <c r="F229" s="46"/>
      <c r="G229" s="46"/>
      <c r="H229" s="46"/>
      <c r="I229" s="4"/>
      <c r="J229" s="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8" x14ac:dyDescent="0.2">
      <c r="A230" s="53">
        <v>0.995</v>
      </c>
      <c r="B230" s="150" t="s">
        <v>275</v>
      </c>
      <c r="C230" s="54">
        <v>0</v>
      </c>
      <c r="D230" s="55">
        <v>0.88</v>
      </c>
      <c r="E230" s="56">
        <f t="shared" si="13"/>
        <v>0</v>
      </c>
      <c r="F230" s="46"/>
      <c r="G230" s="46"/>
      <c r="H230" s="46"/>
      <c r="I230" s="4"/>
      <c r="J230" s="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36" x14ac:dyDescent="0.2">
      <c r="A231" s="53">
        <v>565.45399999999995</v>
      </c>
      <c r="B231" s="150" t="s">
        <v>504</v>
      </c>
      <c r="C231" s="54">
        <v>55</v>
      </c>
      <c r="D231" s="55">
        <v>0</v>
      </c>
      <c r="E231" s="56">
        <f t="shared" si="13"/>
        <v>0</v>
      </c>
      <c r="F231" s="46"/>
      <c r="G231" s="46"/>
      <c r="H231" s="46"/>
      <c r="I231" s="4"/>
      <c r="J231" s="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8" x14ac:dyDescent="0.2">
      <c r="A232" s="53">
        <v>6565</v>
      </c>
      <c r="B232" s="150" t="s">
        <v>298</v>
      </c>
      <c r="C232" s="54"/>
      <c r="D232" s="55">
        <v>1</v>
      </c>
      <c r="E232" s="56" t="str">
        <f t="shared" si="13"/>
        <v/>
      </c>
      <c r="F232" s="46"/>
      <c r="G232" s="46"/>
      <c r="H232" s="46"/>
      <c r="I232" s="4"/>
      <c r="J232" s="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8" x14ac:dyDescent="0.2">
      <c r="A233" s="53">
        <v>6565</v>
      </c>
      <c r="B233" s="150" t="s">
        <v>275</v>
      </c>
      <c r="C233" s="54">
        <v>11.222222</v>
      </c>
      <c r="D233" s="55">
        <v>1.245E-3</v>
      </c>
      <c r="E233" s="56">
        <f t="shared" si="13"/>
        <v>88.39</v>
      </c>
      <c r="F233" s="46"/>
      <c r="G233" s="46"/>
      <c r="H233" s="46"/>
      <c r="I233" s="4"/>
      <c r="J233" s="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8" x14ac:dyDescent="0.2">
      <c r="A234" s="53">
        <v>22</v>
      </c>
      <c r="B234" s="150" t="s">
        <v>275</v>
      </c>
      <c r="C234" s="54">
        <v>0</v>
      </c>
      <c r="D234" s="55">
        <v>9.0000000000000006E-5</v>
      </c>
      <c r="E234" s="56">
        <f t="shared" si="13"/>
        <v>0</v>
      </c>
      <c r="F234" s="46"/>
      <c r="G234" s="46"/>
      <c r="H234" s="46"/>
      <c r="I234" s="4"/>
      <c r="J234" s="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8" x14ac:dyDescent="0.2">
      <c r="A235" s="53">
        <v>6565</v>
      </c>
      <c r="B235" s="150" t="s">
        <v>297</v>
      </c>
      <c r="C235" s="54">
        <v>4.0004</v>
      </c>
      <c r="D235" s="55">
        <v>0</v>
      </c>
      <c r="E235" s="56">
        <f t="shared" si="13"/>
        <v>0</v>
      </c>
      <c r="F235" s="46"/>
      <c r="G235" s="46"/>
      <c r="H235" s="46"/>
      <c r="I235" s="4"/>
      <c r="J235" s="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8" x14ac:dyDescent="0.2">
      <c r="A236" s="53">
        <v>1000</v>
      </c>
      <c r="B236" s="150" t="s">
        <v>275</v>
      </c>
      <c r="C236" s="54"/>
      <c r="D236" s="55">
        <v>0.55000000000000004</v>
      </c>
      <c r="E236" s="56" t="str">
        <f t="shared" si="13"/>
        <v/>
      </c>
      <c r="F236" s="46"/>
      <c r="G236" s="46"/>
      <c r="H236" s="46"/>
      <c r="I236" s="4"/>
      <c r="J236" s="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8" x14ac:dyDescent="0.2">
      <c r="A237" s="53">
        <v>6565</v>
      </c>
      <c r="B237" s="150" t="s">
        <v>275</v>
      </c>
      <c r="C237" s="54">
        <v>0</v>
      </c>
      <c r="D237" s="55">
        <v>0.01</v>
      </c>
      <c r="E237" s="56">
        <f t="shared" si="13"/>
        <v>0</v>
      </c>
      <c r="F237" s="46"/>
      <c r="G237" s="46"/>
      <c r="H237" s="46"/>
      <c r="I237" s="4"/>
      <c r="J237" s="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8" x14ac:dyDescent="0.2">
      <c r="A238" s="53">
        <v>6565</v>
      </c>
      <c r="B238" s="150" t="s">
        <v>275</v>
      </c>
      <c r="C238" s="54">
        <v>1000</v>
      </c>
      <c r="D238" s="55">
        <v>0</v>
      </c>
      <c r="E238" s="56">
        <f t="shared" si="13"/>
        <v>0</v>
      </c>
      <c r="F238" s="46"/>
      <c r="G238" s="46"/>
      <c r="H238" s="46"/>
      <c r="I238" s="4"/>
      <c r="J238" s="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8" x14ac:dyDescent="0.2">
      <c r="A239" s="53">
        <v>4543.4543999999996</v>
      </c>
      <c r="B239" s="150" t="s">
        <v>275</v>
      </c>
      <c r="C239" s="54"/>
      <c r="D239" s="55">
        <v>0.66</v>
      </c>
      <c r="E239" s="56" t="str">
        <f t="shared" si="13"/>
        <v/>
      </c>
      <c r="F239" s="46"/>
      <c r="G239" s="46"/>
      <c r="H239" s="46"/>
      <c r="I239" s="4"/>
      <c r="J239" s="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36" x14ac:dyDescent="0.2">
      <c r="A240" s="53">
        <v>6565</v>
      </c>
      <c r="B240" s="150" t="s">
        <v>504</v>
      </c>
      <c r="C240" s="54">
        <v>1000</v>
      </c>
      <c r="D240" s="55">
        <v>0</v>
      </c>
      <c r="E240" s="56">
        <f t="shared" si="13"/>
        <v>0</v>
      </c>
      <c r="F240" s="46"/>
      <c r="G240" s="46"/>
      <c r="H240" s="46"/>
      <c r="I240" s="4"/>
      <c r="J240" s="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8" x14ac:dyDescent="0.2">
      <c r="A241" s="53">
        <v>0.11</v>
      </c>
      <c r="B241" s="150" t="s">
        <v>275</v>
      </c>
      <c r="C241" s="54">
        <v>0</v>
      </c>
      <c r="D241" s="55">
        <v>0.01</v>
      </c>
      <c r="E241" s="56">
        <f t="shared" si="13"/>
        <v>0</v>
      </c>
      <c r="F241" s="46"/>
      <c r="G241" s="46"/>
      <c r="H241" s="46"/>
      <c r="I241" s="4"/>
      <c r="J241" s="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8" x14ac:dyDescent="0.2">
      <c r="A242" s="53">
        <v>6565</v>
      </c>
      <c r="B242" s="150" t="s">
        <v>275</v>
      </c>
      <c r="C242" s="54">
        <v>0</v>
      </c>
      <c r="D242" s="55">
        <v>0.01</v>
      </c>
      <c r="E242" s="56">
        <f t="shared" si="13"/>
        <v>0</v>
      </c>
      <c r="F242" s="46"/>
      <c r="G242" s="46"/>
      <c r="H242" s="46"/>
      <c r="I242" s="4"/>
      <c r="J242" s="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8" x14ac:dyDescent="0.2">
      <c r="A243" s="53">
        <v>6565</v>
      </c>
      <c r="B243" s="150" t="s">
        <v>275</v>
      </c>
      <c r="C243" s="54">
        <v>0</v>
      </c>
      <c r="D243" s="55">
        <v>0.01</v>
      </c>
      <c r="E243" s="56">
        <f t="shared" si="13"/>
        <v>0</v>
      </c>
      <c r="F243" s="46"/>
      <c r="G243" s="50" t="s">
        <v>286</v>
      </c>
      <c r="H243" s="50" t="s">
        <v>287</v>
      </c>
      <c r="I243" s="4"/>
      <c r="J243" s="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88.39</v>
      </c>
      <c r="F244" s="46"/>
      <c r="G244" s="51">
        <f>+E244+G216</f>
        <v>171136.86000000002</v>
      </c>
      <c r="H244" s="51">
        <f ca="1">+$H$2-INDIRECT($J$7)+G244</f>
        <v>171136.86000000002</v>
      </c>
      <c r="I244" s="4"/>
      <c r="J244" s="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"/>
      <c r="J245" s="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"/>
      <c r="J246" s="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13.26</v>
      </c>
      <c r="F247" s="46"/>
      <c r="G247" s="51">
        <f>+E247+G244</f>
        <v>171150.12000000002</v>
      </c>
      <c r="H247" s="51">
        <f ca="1">+$H$2-INDIRECT($J$7)+G247</f>
        <v>171150.12000000002</v>
      </c>
      <c r="I247" s="4"/>
      <c r="J247" s="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"/>
      <c r="J249" s="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7.07</v>
      </c>
      <c r="F250" s="46"/>
      <c r="G250" s="51">
        <f>+E250+G247</f>
        <v>171157.19000000003</v>
      </c>
      <c r="H250" s="51">
        <f ca="1">+$H$2-INDIRECT($J$7)+G250</f>
        <v>171157.19000000003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"/>
      <c r="J251" s="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"/>
      <c r="J252" s="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"/>
      <c r="J253" s="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8" x14ac:dyDescent="0.2">
      <c r="A254" s="53"/>
      <c r="B254" s="150"/>
      <c r="C254" s="54">
        <v>0</v>
      </c>
      <c r="D254" s="55">
        <v>0</v>
      </c>
      <c r="E254" s="56" t="str">
        <f t="shared" ref="E254:E266" si="14">IF(A254="","",IF(C254="","",IF(D254="","",ROUND(ROUND(D254,4)*ROUND(C254,2)*ROUND(A254,2),2))))</f>
        <v/>
      </c>
      <c r="F254" s="46"/>
      <c r="G254" s="46"/>
      <c r="H254" s="46"/>
      <c r="I254" s="4"/>
      <c r="J254" s="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36" x14ac:dyDescent="0.2">
      <c r="A255" s="53">
        <v>1</v>
      </c>
      <c r="B255" s="150" t="s">
        <v>504</v>
      </c>
      <c r="C255" s="54">
        <v>25545</v>
      </c>
      <c r="D255" s="55">
        <v>0.1</v>
      </c>
      <c r="E255" s="56">
        <f t="shared" si="14"/>
        <v>2554.5</v>
      </c>
      <c r="F255" s="46"/>
      <c r="G255" s="46"/>
      <c r="H255" s="46"/>
      <c r="I255" s="4"/>
      <c r="J255" s="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8" x14ac:dyDescent="0.2">
      <c r="A256" s="53"/>
      <c r="B256" s="150"/>
      <c r="C256" s="54">
        <v>0</v>
      </c>
      <c r="D256" s="55">
        <v>0.1</v>
      </c>
      <c r="E256" s="56" t="str">
        <f t="shared" si="14"/>
        <v/>
      </c>
      <c r="F256" s="46"/>
      <c r="G256" s="46"/>
      <c r="H256" s="46"/>
      <c r="I256" s="4"/>
      <c r="J256" s="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8" x14ac:dyDescent="0.2">
      <c r="A257" s="53">
        <v>2</v>
      </c>
      <c r="B257" s="150"/>
      <c r="C257" s="54">
        <v>0</v>
      </c>
      <c r="D257" s="55">
        <v>0</v>
      </c>
      <c r="E257" s="56">
        <f t="shared" si="14"/>
        <v>0</v>
      </c>
      <c r="F257" s="46"/>
      <c r="G257" s="46"/>
      <c r="H257" s="46"/>
      <c r="I257" s="4"/>
      <c r="J257" s="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8" x14ac:dyDescent="0.2">
      <c r="A258" s="53">
        <v>121212</v>
      </c>
      <c r="B258" s="150"/>
      <c r="C258" s="54">
        <v>0</v>
      </c>
      <c r="D258" s="55">
        <v>0.5</v>
      </c>
      <c r="E258" s="56">
        <f t="shared" si="14"/>
        <v>0</v>
      </c>
      <c r="F258" s="46"/>
      <c r="G258" s="46"/>
      <c r="H258" s="46"/>
      <c r="I258" s="4"/>
      <c r="J258" s="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8" x14ac:dyDescent="0.2">
      <c r="A259" s="53">
        <v>3</v>
      </c>
      <c r="B259" s="150"/>
      <c r="C259" s="54">
        <v>0</v>
      </c>
      <c r="D259" s="55">
        <v>0.5</v>
      </c>
      <c r="E259" s="56">
        <f t="shared" si="14"/>
        <v>0</v>
      </c>
      <c r="F259" s="46"/>
      <c r="G259" s="46"/>
      <c r="H259" s="46"/>
      <c r="I259" s="4"/>
      <c r="J259" s="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8" x14ac:dyDescent="0.2">
      <c r="A260" s="53">
        <v>2323.2333199999998</v>
      </c>
      <c r="B260" s="150"/>
      <c r="C260" s="54">
        <v>0</v>
      </c>
      <c r="D260" s="55">
        <v>0.5</v>
      </c>
      <c r="E260" s="56">
        <f t="shared" si="14"/>
        <v>0</v>
      </c>
      <c r="F260" s="46"/>
      <c r="G260" s="46"/>
      <c r="H260" s="46"/>
      <c r="I260" s="4"/>
      <c r="J260" s="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8" x14ac:dyDescent="0.2">
      <c r="A261" s="53">
        <v>4</v>
      </c>
      <c r="B261" s="150"/>
      <c r="C261" s="54">
        <v>0</v>
      </c>
      <c r="D261" s="55">
        <v>0.5</v>
      </c>
      <c r="E261" s="56">
        <f t="shared" si="14"/>
        <v>0</v>
      </c>
      <c r="F261" s="46"/>
      <c r="G261" s="46"/>
      <c r="H261" s="46"/>
      <c r="I261" s="4"/>
      <c r="J261" s="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8" x14ac:dyDescent="0.2">
      <c r="A262" s="53"/>
      <c r="B262" s="150"/>
      <c r="C262" s="54">
        <v>0</v>
      </c>
      <c r="D262" s="55">
        <v>0.5</v>
      </c>
      <c r="E262" s="56" t="str">
        <f t="shared" si="14"/>
        <v/>
      </c>
      <c r="F262" s="46"/>
      <c r="G262" s="46"/>
      <c r="H262" s="46"/>
      <c r="I262" s="4"/>
      <c r="J262" s="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8" x14ac:dyDescent="0.2">
      <c r="A263" s="53">
        <v>5</v>
      </c>
      <c r="B263" s="150"/>
      <c r="C263" s="54">
        <v>0</v>
      </c>
      <c r="D263" s="55">
        <v>0.5</v>
      </c>
      <c r="E263" s="56">
        <f t="shared" si="14"/>
        <v>0</v>
      </c>
      <c r="F263" s="46"/>
      <c r="G263" s="46"/>
      <c r="H263" s="46"/>
      <c r="I263" s="4"/>
      <c r="J263" s="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8" x14ac:dyDescent="0.2">
      <c r="A264" s="53"/>
      <c r="B264" s="150"/>
      <c r="C264" s="54">
        <v>0</v>
      </c>
      <c r="D264" s="55">
        <v>0.5</v>
      </c>
      <c r="E264" s="56" t="str">
        <f t="shared" si="14"/>
        <v/>
      </c>
      <c r="F264" s="46"/>
      <c r="G264" s="46"/>
      <c r="H264" s="46"/>
      <c r="I264" s="4"/>
      <c r="J264" s="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8" x14ac:dyDescent="0.2">
      <c r="A265" s="53"/>
      <c r="B265" s="150"/>
      <c r="C265" s="54">
        <v>0</v>
      </c>
      <c r="D265" s="55">
        <v>0.5</v>
      </c>
      <c r="E265" s="56" t="str">
        <f t="shared" si="14"/>
        <v/>
      </c>
      <c r="F265" s="46"/>
      <c r="G265" s="46"/>
      <c r="H265" s="46"/>
      <c r="I265" s="4"/>
      <c r="J265" s="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8" x14ac:dyDescent="0.2">
      <c r="A266" s="53"/>
      <c r="B266" s="150"/>
      <c r="C266" s="54">
        <v>0</v>
      </c>
      <c r="D266" s="55">
        <v>0.5</v>
      </c>
      <c r="E266" s="56" t="str">
        <f t="shared" si="14"/>
        <v/>
      </c>
      <c r="F266" s="46"/>
      <c r="G266" s="50" t="s">
        <v>286</v>
      </c>
      <c r="H266" s="50" t="s">
        <v>287</v>
      </c>
      <c r="I266" s="4"/>
      <c r="J266" s="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2554.5</v>
      </c>
      <c r="F267" s="46"/>
      <c r="G267" s="51">
        <f>+E267+G250</f>
        <v>173711.69000000003</v>
      </c>
      <c r="H267" s="51">
        <f ca="1">+$H$2-INDIRECT($J$7)+G267</f>
        <v>173711.69000000003</v>
      </c>
      <c r="I267" s="4"/>
      <c r="J267" s="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"/>
      <c r="J268" s="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"/>
      <c r="J269" s="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"/>
      <c r="J270" s="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8" x14ac:dyDescent="0.2">
      <c r="A271" s="53">
        <v>1</v>
      </c>
      <c r="B271" s="150" t="s">
        <v>275</v>
      </c>
      <c r="C271" s="54">
        <v>15423</v>
      </c>
      <c r="D271" s="55">
        <v>0</v>
      </c>
      <c r="E271" s="56">
        <f t="shared" ref="E271:E277" si="15">IF(A271="","",IF(C271="","",IF(D271="","",ROUND(ROUND(D271,4)*ROUND(C271,2)*ROUND(A271,2),2))))</f>
        <v>0</v>
      </c>
      <c r="F271" s="46"/>
      <c r="G271" s="46"/>
      <c r="H271" s="46"/>
      <c r="I271" s="4"/>
      <c r="J271" s="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8" x14ac:dyDescent="0.2">
      <c r="A272" s="53">
        <v>2</v>
      </c>
      <c r="B272" s="150" t="s">
        <v>275</v>
      </c>
      <c r="C272" s="54">
        <v>11.222222</v>
      </c>
      <c r="D272" s="55">
        <v>0.66</v>
      </c>
      <c r="E272" s="56">
        <f t="shared" si="15"/>
        <v>14.81</v>
      </c>
      <c r="F272" s="46"/>
      <c r="G272" s="46"/>
      <c r="H272" s="46"/>
      <c r="I272" s="4"/>
      <c r="J272" s="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36" x14ac:dyDescent="0.2">
      <c r="A273" s="53">
        <v>3</v>
      </c>
      <c r="B273" s="150" t="s">
        <v>504</v>
      </c>
      <c r="C273" s="54">
        <v>414</v>
      </c>
      <c r="D273" s="55">
        <v>1</v>
      </c>
      <c r="E273" s="56">
        <f t="shared" si="15"/>
        <v>1242</v>
      </c>
      <c r="F273" s="46"/>
      <c r="G273" s="46"/>
      <c r="H273" s="46"/>
      <c r="I273" s="4"/>
      <c r="J273" s="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8" x14ac:dyDescent="0.2">
      <c r="A274" s="53">
        <v>55</v>
      </c>
      <c r="B274" s="150" t="s">
        <v>275</v>
      </c>
      <c r="C274" s="54">
        <v>555</v>
      </c>
      <c r="D274" s="55">
        <v>0.01</v>
      </c>
      <c r="E274" s="56">
        <f t="shared" si="15"/>
        <v>305.25</v>
      </c>
      <c r="F274" s="46"/>
      <c r="G274" s="46"/>
      <c r="H274" s="46"/>
      <c r="I274" s="4"/>
      <c r="J274" s="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8" x14ac:dyDescent="0.2">
      <c r="A275" s="53">
        <v>444</v>
      </c>
      <c r="B275" s="150" t="s">
        <v>275</v>
      </c>
      <c r="C275" s="54">
        <v>555</v>
      </c>
      <c r="D275" s="55">
        <v>0</v>
      </c>
      <c r="E275" s="56">
        <f t="shared" si="15"/>
        <v>0</v>
      </c>
      <c r="F275" s="46"/>
      <c r="G275" s="46"/>
      <c r="H275" s="46"/>
      <c r="I275" s="4"/>
      <c r="J275" s="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8" x14ac:dyDescent="0.2">
      <c r="A276" s="53">
        <v>25</v>
      </c>
      <c r="B276" s="150" t="s">
        <v>275</v>
      </c>
      <c r="C276" s="54">
        <v>11.222222</v>
      </c>
      <c r="D276" s="55">
        <v>1.245E-3</v>
      </c>
      <c r="E276" s="56">
        <f t="shared" si="15"/>
        <v>0.34</v>
      </c>
      <c r="F276" s="46"/>
      <c r="G276" s="46"/>
      <c r="H276" s="46"/>
      <c r="I276" s="4"/>
      <c r="J276" s="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8" x14ac:dyDescent="0.2">
      <c r="A277" s="53">
        <v>0.35</v>
      </c>
      <c r="B277" s="150" t="s">
        <v>275</v>
      </c>
      <c r="C277" s="54">
        <v>11.222222</v>
      </c>
      <c r="D277" s="55">
        <v>1.245E-3</v>
      </c>
      <c r="E277" s="56">
        <f t="shared" si="15"/>
        <v>0</v>
      </c>
      <c r="F277" s="46"/>
      <c r="G277" s="50" t="s">
        <v>286</v>
      </c>
      <c r="H277" s="50" t="s">
        <v>287</v>
      </c>
      <c r="I277" s="4"/>
      <c r="J277" s="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1562.3999999999999</v>
      </c>
      <c r="F278" s="46"/>
      <c r="G278" s="51">
        <f>+E278+G267</f>
        <v>175274.09000000003</v>
      </c>
      <c r="H278" s="51">
        <f ca="1">+$H$2-INDIRECT($J$7)+G278</f>
        <v>175274.09000000003</v>
      </c>
      <c r="I278" s="4"/>
      <c r="J278" s="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"/>
      <c r="J279" s="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"/>
      <c r="J280" s="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"/>
      <c r="J281" s="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8" x14ac:dyDescent="0.2">
      <c r="A282" s="53">
        <v>0</v>
      </c>
      <c r="B282" s="150" t="s">
        <v>275</v>
      </c>
      <c r="C282" s="54">
        <v>520</v>
      </c>
      <c r="D282" s="55">
        <v>0.66</v>
      </c>
      <c r="E282" s="56">
        <f t="shared" ref="E282:E288" si="16">IF(A282="","",IF(C282="","",IF(D282="","",ROUND(ROUND(D282,4)*ROUND(C282,2)*ROUND(A282,2),2))))</f>
        <v>0</v>
      </c>
      <c r="F282" s="46"/>
      <c r="G282" s="46"/>
      <c r="H282" s="46"/>
      <c r="I282" s="4"/>
      <c r="J282" s="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8" x14ac:dyDescent="0.2">
      <c r="A283" s="53">
        <v>1</v>
      </c>
      <c r="B283" s="150" t="s">
        <v>275</v>
      </c>
      <c r="C283" s="54">
        <v>54</v>
      </c>
      <c r="D283" s="55">
        <v>0.14000000000000001</v>
      </c>
      <c r="E283" s="56">
        <f t="shared" si="16"/>
        <v>7.56</v>
      </c>
      <c r="F283" s="46"/>
      <c r="G283" s="46"/>
      <c r="H283" s="46"/>
      <c r="I283" s="4"/>
      <c r="J283" s="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8" x14ac:dyDescent="0.2">
      <c r="A284" s="53">
        <v>125</v>
      </c>
      <c r="B284" s="150" t="s">
        <v>275</v>
      </c>
      <c r="C284" s="54">
        <v>5.1260000000000003</v>
      </c>
      <c r="D284" s="55">
        <v>0.45</v>
      </c>
      <c r="E284" s="56">
        <f t="shared" si="16"/>
        <v>288.56</v>
      </c>
      <c r="F284" s="46"/>
      <c r="G284" s="46"/>
      <c r="H284" s="46"/>
      <c r="I284" s="4"/>
      <c r="J284" s="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36" x14ac:dyDescent="0.2">
      <c r="A285" s="53">
        <v>4546.4543999999996</v>
      </c>
      <c r="B285" s="150" t="s">
        <v>504</v>
      </c>
      <c r="C285" s="54">
        <v>5.6000000000000001E-2</v>
      </c>
      <c r="D285" s="55">
        <v>0.24</v>
      </c>
      <c r="E285" s="56">
        <f t="shared" si="16"/>
        <v>65.47</v>
      </c>
      <c r="F285" s="46"/>
      <c r="G285" s="46"/>
      <c r="H285" s="46"/>
      <c r="I285" s="4"/>
      <c r="J285" s="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8" x14ac:dyDescent="0.2">
      <c r="A286" s="53">
        <v>65465</v>
      </c>
      <c r="B286" s="150" t="s">
        <v>275</v>
      </c>
      <c r="C286" s="54">
        <v>1</v>
      </c>
      <c r="D286" s="55">
        <v>0</v>
      </c>
      <c r="E286" s="56">
        <f t="shared" si="16"/>
        <v>0</v>
      </c>
      <c r="F286" s="46"/>
      <c r="G286" s="46"/>
      <c r="H286" s="46"/>
      <c r="I286" s="4"/>
      <c r="J286" s="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8" x14ac:dyDescent="0.2">
      <c r="A287" s="53">
        <v>15</v>
      </c>
      <c r="B287" s="150" t="s">
        <v>275</v>
      </c>
      <c r="C287" s="54">
        <v>5</v>
      </c>
      <c r="D287" s="55">
        <v>0.01</v>
      </c>
      <c r="E287" s="56">
        <f t="shared" si="16"/>
        <v>0.75</v>
      </c>
      <c r="F287" s="46"/>
      <c r="G287" s="46"/>
      <c r="H287" s="46"/>
      <c r="I287" s="4"/>
      <c r="J287" s="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8" x14ac:dyDescent="0.2">
      <c r="A288" s="53">
        <v>444</v>
      </c>
      <c r="B288" s="150" t="s">
        <v>275</v>
      </c>
      <c r="C288" s="54">
        <v>555</v>
      </c>
      <c r="D288" s="55">
        <v>0</v>
      </c>
      <c r="E288" s="56">
        <f t="shared" si="16"/>
        <v>0</v>
      </c>
      <c r="F288" s="46"/>
      <c r="G288" s="50" t="s">
        <v>286</v>
      </c>
      <c r="H288" s="50" t="s">
        <v>287</v>
      </c>
      <c r="I288" s="4"/>
      <c r="J288" s="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362.34000000000003</v>
      </c>
      <c r="F289" s="46"/>
      <c r="G289" s="51">
        <f>+E289+G278</f>
        <v>175636.43000000002</v>
      </c>
      <c r="H289" s="51">
        <f ca="1">+$H$2-INDIRECT($J$7)+G289</f>
        <v>175636.43000000002</v>
      </c>
      <c r="I289" s="4"/>
      <c r="J289" s="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"/>
      <c r="J290" s="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4587.96</v>
      </c>
      <c r="F291" s="49"/>
      <c r="G291" s="49"/>
      <c r="H291" s="49"/>
      <c r="I291" s="28"/>
      <c r="J291" s="28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"/>
      <c r="J292" s="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26"/>
      <c r="J293" s="26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BP</v>
      </c>
      <c r="B294" s="273"/>
      <c r="C294" s="273"/>
      <c r="D294" s="273"/>
      <c r="E294" s="273"/>
      <c r="F294" s="45"/>
      <c r="G294" s="45"/>
      <c r="H294" s="45"/>
      <c r="I294" s="26"/>
      <c r="J294" s="26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"/>
      <c r="J295" s="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28"/>
      <c r="J296" s="28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"/>
      <c r="J297" s="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"/>
      <c r="J298" s="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257</v>
      </c>
      <c r="B299" s="52" t="s">
        <v>258</v>
      </c>
      <c r="C299" s="52" t="s">
        <v>259</v>
      </c>
      <c r="D299" s="52" t="s">
        <v>260</v>
      </c>
      <c r="E299" s="52" t="s">
        <v>19</v>
      </c>
      <c r="F299" s="46"/>
      <c r="G299" s="46"/>
      <c r="H299" s="46"/>
      <c r="I299" s="4"/>
      <c r="J299" s="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8" x14ac:dyDescent="0.2">
      <c r="A300" s="53">
        <v>6565</v>
      </c>
      <c r="B300" s="150" t="s">
        <v>275</v>
      </c>
      <c r="C300" s="54">
        <v>0</v>
      </c>
      <c r="D300" s="55">
        <v>0.01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"/>
      <c r="J300" s="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8" x14ac:dyDescent="0.2">
      <c r="A301" s="53">
        <v>6565</v>
      </c>
      <c r="B301" s="150" t="s">
        <v>275</v>
      </c>
      <c r="C301" s="54">
        <v>0</v>
      </c>
      <c r="D301" s="55">
        <v>0.01</v>
      </c>
      <c r="E301" s="56">
        <f t="shared" ref="E301:E316" si="17">IF(A301="","",IF(C301="","",IF(D301="","",ROUND(ROUND(D301,4)*ROUND(C301,2)*ROUND(A301,2),2))))</f>
        <v>0</v>
      </c>
      <c r="F301" s="46"/>
      <c r="G301" s="46"/>
      <c r="H301" s="46"/>
      <c r="I301" s="4"/>
      <c r="J301" s="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8" x14ac:dyDescent="0.2">
      <c r="A302" s="53">
        <v>121212</v>
      </c>
      <c r="B302" s="150" t="s">
        <v>275</v>
      </c>
      <c r="C302" s="54">
        <v>0</v>
      </c>
      <c r="D302" s="55">
        <v>0.5</v>
      </c>
      <c r="E302" s="56">
        <f t="shared" si="17"/>
        <v>0</v>
      </c>
      <c r="F302" s="46"/>
      <c r="G302" s="46"/>
      <c r="H302" s="46"/>
      <c r="I302" s="4"/>
      <c r="J302" s="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8" x14ac:dyDescent="0.2">
      <c r="A303" s="53">
        <v>0.995</v>
      </c>
      <c r="B303" s="150" t="s">
        <v>275</v>
      </c>
      <c r="C303" s="54">
        <v>0</v>
      </c>
      <c r="D303" s="55">
        <v>0.88</v>
      </c>
      <c r="E303" s="56">
        <f t="shared" si="17"/>
        <v>0</v>
      </c>
      <c r="F303" s="46"/>
      <c r="G303" s="46"/>
      <c r="H303" s="46"/>
      <c r="I303" s="4"/>
      <c r="J303" s="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8" x14ac:dyDescent="0.2">
      <c r="A304" s="53">
        <v>565.45399999999995</v>
      </c>
      <c r="B304" s="150" t="s">
        <v>275</v>
      </c>
      <c r="C304" s="54"/>
      <c r="D304" s="55">
        <v>0.99</v>
      </c>
      <c r="E304" s="56" t="str">
        <f t="shared" si="17"/>
        <v/>
      </c>
      <c r="F304" s="46"/>
      <c r="G304" s="46"/>
      <c r="H304" s="46"/>
      <c r="I304" s="4"/>
      <c r="J304" s="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36" x14ac:dyDescent="0.2">
      <c r="A305" s="53">
        <v>6565</v>
      </c>
      <c r="B305" s="150" t="s">
        <v>504</v>
      </c>
      <c r="C305" s="54">
        <v>11.222222</v>
      </c>
      <c r="D305" s="55">
        <v>0</v>
      </c>
      <c r="E305" s="56">
        <f t="shared" si="17"/>
        <v>0</v>
      </c>
      <c r="F305" s="46"/>
      <c r="G305" s="46"/>
      <c r="H305" s="46"/>
      <c r="I305" s="4"/>
      <c r="J305" s="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8" x14ac:dyDescent="0.2">
      <c r="A306" s="53">
        <v>6565</v>
      </c>
      <c r="B306" s="150" t="s">
        <v>275</v>
      </c>
      <c r="C306" s="54">
        <v>11.222222</v>
      </c>
      <c r="D306" s="55">
        <v>0.1</v>
      </c>
      <c r="E306" s="56">
        <f t="shared" si="17"/>
        <v>7365.93</v>
      </c>
      <c r="F306" s="46"/>
      <c r="G306" s="46"/>
      <c r="H306" s="46"/>
      <c r="I306" s="4"/>
      <c r="J306" s="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8" x14ac:dyDescent="0.2">
      <c r="A307" s="53">
        <v>22</v>
      </c>
      <c r="B307" s="150" t="s">
        <v>275</v>
      </c>
      <c r="C307" s="54">
        <v>0</v>
      </c>
      <c r="D307" s="55">
        <v>9.0000000000000006E-5</v>
      </c>
      <c r="E307" s="56">
        <f t="shared" si="17"/>
        <v>0</v>
      </c>
      <c r="F307" s="46"/>
      <c r="G307" s="46"/>
      <c r="H307" s="46"/>
      <c r="I307" s="4"/>
      <c r="J307" s="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8" x14ac:dyDescent="0.2">
      <c r="A308" s="53">
        <v>6565</v>
      </c>
      <c r="B308" s="150" t="s">
        <v>297</v>
      </c>
      <c r="C308" s="54">
        <v>4.0004</v>
      </c>
      <c r="D308" s="55">
        <v>0</v>
      </c>
      <c r="E308" s="56">
        <f t="shared" si="17"/>
        <v>0</v>
      </c>
      <c r="F308" s="46"/>
      <c r="G308" s="46"/>
      <c r="H308" s="46"/>
      <c r="I308" s="4"/>
      <c r="J308" s="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8" x14ac:dyDescent="0.2">
      <c r="A309" s="53">
        <v>1000</v>
      </c>
      <c r="B309" s="150" t="s">
        <v>275</v>
      </c>
      <c r="C309" s="54"/>
      <c r="D309" s="55">
        <v>0.55000000000000004</v>
      </c>
      <c r="E309" s="56" t="str">
        <f t="shared" si="17"/>
        <v/>
      </c>
      <c r="F309" s="46"/>
      <c r="G309" s="46"/>
      <c r="H309" s="46"/>
      <c r="I309" s="4"/>
      <c r="J309" s="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8" x14ac:dyDescent="0.2">
      <c r="A310" s="53">
        <v>6565</v>
      </c>
      <c r="B310" s="150" t="s">
        <v>275</v>
      </c>
      <c r="C310" s="54">
        <v>0</v>
      </c>
      <c r="D310" s="55">
        <v>0.01</v>
      </c>
      <c r="E310" s="56">
        <f t="shared" si="17"/>
        <v>0</v>
      </c>
      <c r="F310" s="46"/>
      <c r="G310" s="46"/>
      <c r="H310" s="46"/>
      <c r="I310" s="4"/>
      <c r="J310" s="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36" x14ac:dyDescent="0.2">
      <c r="A311" s="53">
        <v>6565</v>
      </c>
      <c r="B311" s="150" t="s">
        <v>504</v>
      </c>
      <c r="C311" s="54">
        <v>1000</v>
      </c>
      <c r="D311" s="55">
        <v>0</v>
      </c>
      <c r="E311" s="56">
        <f t="shared" si="17"/>
        <v>0</v>
      </c>
      <c r="F311" s="46"/>
      <c r="G311" s="46"/>
      <c r="H311" s="46"/>
      <c r="I311" s="4"/>
      <c r="J311" s="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8" x14ac:dyDescent="0.2">
      <c r="A312" s="53">
        <v>4543.4543999999996</v>
      </c>
      <c r="B312" s="150" t="s">
        <v>275</v>
      </c>
      <c r="C312" s="54">
        <v>0</v>
      </c>
      <c r="D312" s="55">
        <v>0.66</v>
      </c>
      <c r="E312" s="56">
        <f t="shared" si="17"/>
        <v>0</v>
      </c>
      <c r="F312" s="46"/>
      <c r="G312" s="46"/>
      <c r="H312" s="46"/>
      <c r="I312" s="4"/>
      <c r="J312" s="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8" x14ac:dyDescent="0.2">
      <c r="A313" s="53">
        <v>6565</v>
      </c>
      <c r="B313" s="150" t="s">
        <v>275</v>
      </c>
      <c r="C313" s="54">
        <v>0</v>
      </c>
      <c r="D313" s="55">
        <v>0.02</v>
      </c>
      <c r="E313" s="56">
        <f t="shared" si="17"/>
        <v>0</v>
      </c>
      <c r="F313" s="46"/>
      <c r="G313" s="46"/>
      <c r="H313" s="46"/>
      <c r="I313" s="4"/>
      <c r="J313" s="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8" x14ac:dyDescent="0.2">
      <c r="A314" s="53">
        <v>0.11</v>
      </c>
      <c r="B314" s="150" t="s">
        <v>275</v>
      </c>
      <c r="C314" s="54">
        <v>0</v>
      </c>
      <c r="D314" s="55">
        <v>0.01</v>
      </c>
      <c r="E314" s="56">
        <f t="shared" si="17"/>
        <v>0</v>
      </c>
      <c r="F314" s="46"/>
      <c r="G314" s="46"/>
      <c r="H314" s="46"/>
      <c r="I314" s="4"/>
      <c r="J314" s="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8" x14ac:dyDescent="0.2">
      <c r="A315" s="53">
        <v>6565</v>
      </c>
      <c r="B315" s="150" t="s">
        <v>275</v>
      </c>
      <c r="C315" s="54">
        <v>0</v>
      </c>
      <c r="D315" s="55">
        <v>0.01</v>
      </c>
      <c r="E315" s="56">
        <f t="shared" si="17"/>
        <v>0</v>
      </c>
      <c r="F315" s="46"/>
      <c r="G315" s="46"/>
      <c r="H315" s="46"/>
      <c r="I315" s="4"/>
      <c r="J315" s="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8" x14ac:dyDescent="0.2">
      <c r="A316" s="53">
        <v>6565</v>
      </c>
      <c r="B316" s="150" t="s">
        <v>275</v>
      </c>
      <c r="C316" s="54">
        <v>0</v>
      </c>
      <c r="D316" s="55">
        <v>0.01</v>
      </c>
      <c r="E316" s="56">
        <f t="shared" si="17"/>
        <v>0</v>
      </c>
      <c r="F316" s="46"/>
      <c r="G316" s="50" t="s">
        <v>286</v>
      </c>
      <c r="H316" s="50" t="s">
        <v>287</v>
      </c>
      <c r="I316" s="4"/>
      <c r="J316" s="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7365.93</v>
      </c>
      <c r="F317" s="46"/>
      <c r="G317" s="51">
        <f>+E317+G289</f>
        <v>183002.36000000002</v>
      </c>
      <c r="H317" s="51">
        <f ca="1">+$H$2-INDIRECT($J$7)+G317</f>
        <v>183002.36000000002</v>
      </c>
      <c r="I317" s="4"/>
      <c r="J317" s="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"/>
      <c r="J318" s="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"/>
      <c r="J319" s="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1104.8900000000001</v>
      </c>
      <c r="F320" s="46"/>
      <c r="G320" s="51">
        <f>+E320+G317</f>
        <v>184107.25000000003</v>
      </c>
      <c r="H320" s="51">
        <f ca="1">+$H$2-INDIRECT($J$7)+G320</f>
        <v>184107.25000000003</v>
      </c>
      <c r="I320" s="4"/>
      <c r="J320" s="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"/>
      <c r="J322" s="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589.27</v>
      </c>
      <c r="F323" s="46"/>
      <c r="G323" s="51">
        <f>+E323+G320</f>
        <v>184696.52000000002</v>
      </c>
      <c r="H323" s="51">
        <f ca="1">+$H$2-INDIRECT($J$7)+G323</f>
        <v>184696.52000000002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"/>
      <c r="J324" s="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"/>
      <c r="J325" s="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"/>
      <c r="J326" s="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8" x14ac:dyDescent="0.2">
      <c r="A327" s="53"/>
      <c r="B327" s="150"/>
      <c r="C327" s="54">
        <v>0</v>
      </c>
      <c r="D327" s="55">
        <v>0</v>
      </c>
      <c r="E327" s="56" t="str">
        <f t="shared" ref="E327:E339" si="18">IF(A327="","",IF(C327="","",IF(D327="","",ROUND(ROUND(D327,4)*ROUND(C327,2)*ROUND(A327,2),2))))</f>
        <v/>
      </c>
      <c r="F327" s="46"/>
      <c r="G327" s="46"/>
      <c r="H327" s="46"/>
      <c r="I327" s="4"/>
      <c r="J327" s="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8" x14ac:dyDescent="0.2">
      <c r="A328" s="53">
        <v>1</v>
      </c>
      <c r="B328" s="150"/>
      <c r="C328" s="54">
        <v>25545</v>
      </c>
      <c r="D328" s="55">
        <v>0.25</v>
      </c>
      <c r="E328" s="56">
        <f t="shared" si="18"/>
        <v>6386.25</v>
      </c>
      <c r="F328" s="46"/>
      <c r="G328" s="46"/>
      <c r="H328" s="46"/>
      <c r="I328" s="4"/>
      <c r="J328" s="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8" x14ac:dyDescent="0.2">
      <c r="A329" s="53"/>
      <c r="B329" s="150"/>
      <c r="C329" s="54">
        <v>0</v>
      </c>
      <c r="D329" s="55">
        <v>0.1</v>
      </c>
      <c r="E329" s="56" t="str">
        <f t="shared" si="18"/>
        <v/>
      </c>
      <c r="F329" s="46"/>
      <c r="G329" s="46"/>
      <c r="H329" s="46"/>
      <c r="I329" s="4"/>
      <c r="J329" s="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8" x14ac:dyDescent="0.2">
      <c r="A330" s="53">
        <v>2</v>
      </c>
      <c r="B330" s="150"/>
      <c r="C330" s="54">
        <v>0</v>
      </c>
      <c r="D330" s="55">
        <v>0</v>
      </c>
      <c r="E330" s="56">
        <f t="shared" si="18"/>
        <v>0</v>
      </c>
      <c r="F330" s="46"/>
      <c r="G330" s="46"/>
      <c r="H330" s="46"/>
      <c r="I330" s="4"/>
      <c r="J330" s="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36" x14ac:dyDescent="0.2">
      <c r="A331" s="53">
        <v>121212</v>
      </c>
      <c r="B331" s="150" t="s">
        <v>504</v>
      </c>
      <c r="C331" s="54">
        <v>0</v>
      </c>
      <c r="D331" s="55">
        <v>0.5</v>
      </c>
      <c r="E331" s="56">
        <f t="shared" si="18"/>
        <v>0</v>
      </c>
      <c r="F331" s="46"/>
      <c r="G331" s="46"/>
      <c r="H331" s="46"/>
      <c r="I331" s="4"/>
      <c r="J331" s="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8" x14ac:dyDescent="0.2">
      <c r="A332" s="53">
        <v>3</v>
      </c>
      <c r="B332" s="150"/>
      <c r="C332" s="54">
        <v>0</v>
      </c>
      <c r="D332" s="55">
        <v>0.5</v>
      </c>
      <c r="E332" s="56">
        <f t="shared" si="18"/>
        <v>0</v>
      </c>
      <c r="F332" s="46"/>
      <c r="G332" s="46"/>
      <c r="H332" s="46"/>
      <c r="I332" s="4"/>
      <c r="J332" s="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8" x14ac:dyDescent="0.2">
      <c r="A333" s="53">
        <v>2323.2333199999998</v>
      </c>
      <c r="B333" s="150"/>
      <c r="C333" s="54">
        <v>0</v>
      </c>
      <c r="D333" s="55">
        <v>0.5</v>
      </c>
      <c r="E333" s="56">
        <f t="shared" si="18"/>
        <v>0</v>
      </c>
      <c r="F333" s="46"/>
      <c r="G333" s="46"/>
      <c r="H333" s="46"/>
      <c r="I333" s="4"/>
      <c r="J333" s="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8" x14ac:dyDescent="0.2">
      <c r="A334" s="53">
        <v>4</v>
      </c>
      <c r="B334" s="150"/>
      <c r="C334" s="54">
        <v>0</v>
      </c>
      <c r="D334" s="55">
        <v>0.5</v>
      </c>
      <c r="E334" s="56">
        <f t="shared" si="18"/>
        <v>0</v>
      </c>
      <c r="F334" s="46"/>
      <c r="G334" s="46"/>
      <c r="H334" s="46"/>
      <c r="I334" s="4"/>
      <c r="J334" s="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8" x14ac:dyDescent="0.2">
      <c r="A335" s="53"/>
      <c r="B335" s="150"/>
      <c r="C335" s="54">
        <v>0</v>
      </c>
      <c r="D335" s="55">
        <v>0.5</v>
      </c>
      <c r="E335" s="56" t="str">
        <f t="shared" si="18"/>
        <v/>
      </c>
      <c r="F335" s="46"/>
      <c r="G335" s="46"/>
      <c r="H335" s="46"/>
      <c r="I335" s="4"/>
      <c r="J335" s="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36" x14ac:dyDescent="0.2">
      <c r="A336" s="53">
        <v>5</v>
      </c>
      <c r="B336" s="150" t="s">
        <v>504</v>
      </c>
      <c r="C336" s="54">
        <v>154</v>
      </c>
      <c r="D336" s="55">
        <v>0.5</v>
      </c>
      <c r="E336" s="56">
        <f t="shared" si="18"/>
        <v>385</v>
      </c>
      <c r="F336" s="46"/>
      <c r="G336" s="46"/>
      <c r="H336" s="46"/>
      <c r="I336" s="4"/>
      <c r="J336" s="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8" x14ac:dyDescent="0.2">
      <c r="A337" s="53"/>
      <c r="B337" s="150"/>
      <c r="C337" s="54">
        <v>0</v>
      </c>
      <c r="D337" s="55">
        <v>0.5</v>
      </c>
      <c r="E337" s="56" t="str">
        <f t="shared" si="18"/>
        <v/>
      </c>
      <c r="F337" s="46"/>
      <c r="G337" s="46"/>
      <c r="H337" s="46"/>
      <c r="I337" s="4"/>
      <c r="J337" s="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8" x14ac:dyDescent="0.2">
      <c r="A338" s="53"/>
      <c r="B338" s="150"/>
      <c r="C338" s="54">
        <v>0</v>
      </c>
      <c r="D338" s="55">
        <v>0.5</v>
      </c>
      <c r="E338" s="56" t="str">
        <f t="shared" si="18"/>
        <v/>
      </c>
      <c r="F338" s="46"/>
      <c r="G338" s="46"/>
      <c r="H338" s="46"/>
      <c r="I338" s="4"/>
      <c r="J338" s="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8" x14ac:dyDescent="0.2">
      <c r="A339" s="53"/>
      <c r="B339" s="150"/>
      <c r="C339" s="54">
        <v>0</v>
      </c>
      <c r="D339" s="55">
        <v>0.5</v>
      </c>
      <c r="E339" s="56" t="str">
        <f t="shared" si="18"/>
        <v/>
      </c>
      <c r="F339" s="46"/>
      <c r="G339" s="50" t="s">
        <v>286</v>
      </c>
      <c r="H339" s="50" t="s">
        <v>287</v>
      </c>
      <c r="I339" s="4"/>
      <c r="J339" s="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6771.25</v>
      </c>
      <c r="F340" s="46"/>
      <c r="G340" s="51">
        <f>+E340+G323</f>
        <v>191467.77000000002</v>
      </c>
      <c r="H340" s="51">
        <f ca="1">+$H$2-INDIRECT($J$7)+G340</f>
        <v>191467.77000000002</v>
      </c>
      <c r="I340" s="4"/>
      <c r="J340" s="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"/>
      <c r="J341" s="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15831.34</v>
      </c>
      <c r="F342" s="49"/>
      <c r="G342" s="49"/>
      <c r="H342" s="49"/>
      <c r="I342" s="28"/>
      <c r="J342" s="28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"/>
      <c r="J343" s="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26"/>
      <c r="J344" s="26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BP</v>
      </c>
      <c r="B345" s="273"/>
      <c r="C345" s="273"/>
      <c r="D345" s="273"/>
      <c r="E345" s="273"/>
      <c r="F345" s="45"/>
      <c r="G345" s="45"/>
      <c r="H345" s="45"/>
      <c r="I345" s="26"/>
      <c r="J345" s="26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"/>
      <c r="J346" s="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28"/>
      <c r="J347" s="28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"/>
      <c r="J348" s="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"/>
      <c r="J349" s="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257</v>
      </c>
      <c r="B350" s="52" t="s">
        <v>258</v>
      </c>
      <c r="C350" s="52" t="s">
        <v>259</v>
      </c>
      <c r="D350" s="52" t="s">
        <v>260</v>
      </c>
      <c r="E350" s="52" t="s">
        <v>19</v>
      </c>
      <c r="F350" s="46"/>
      <c r="G350" s="46"/>
      <c r="H350" s="46"/>
      <c r="I350" s="4"/>
      <c r="J350" s="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8" x14ac:dyDescent="0.2">
      <c r="A351" s="53">
        <v>6565</v>
      </c>
      <c r="B351" s="150" t="s">
        <v>275</v>
      </c>
      <c r="C351" s="54">
        <v>0</v>
      </c>
      <c r="D351" s="55">
        <v>0.01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"/>
      <c r="J351" s="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8" x14ac:dyDescent="0.2">
      <c r="A352" s="53">
        <v>6565</v>
      </c>
      <c r="B352" s="150" t="s">
        <v>275</v>
      </c>
      <c r="C352" s="54">
        <v>0</v>
      </c>
      <c r="D352" s="55">
        <v>0.01</v>
      </c>
      <c r="E352" s="56">
        <f t="shared" ref="E352:E367" si="19">IF(A352="","",IF(C352="","",IF(D352="","",ROUND(ROUND(D352,4)*ROUND(C352,2)*ROUND(A352,2),2))))</f>
        <v>0</v>
      </c>
      <c r="F352" s="46"/>
      <c r="G352" s="46"/>
      <c r="H352" s="46"/>
      <c r="I352" s="4"/>
      <c r="J352" s="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8" x14ac:dyDescent="0.2">
      <c r="A353" s="53">
        <v>121212</v>
      </c>
      <c r="B353" s="150" t="s">
        <v>275</v>
      </c>
      <c r="C353" s="54">
        <v>0</v>
      </c>
      <c r="D353" s="55">
        <v>0.5</v>
      </c>
      <c r="E353" s="56">
        <f t="shared" si="19"/>
        <v>0</v>
      </c>
      <c r="F353" s="46"/>
      <c r="G353" s="46"/>
      <c r="H353" s="46"/>
      <c r="I353" s="4"/>
      <c r="J353" s="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8" x14ac:dyDescent="0.2">
      <c r="A354" s="53">
        <v>0.995</v>
      </c>
      <c r="B354" s="150" t="s">
        <v>275</v>
      </c>
      <c r="C354" s="54">
        <v>0</v>
      </c>
      <c r="D354" s="55">
        <v>0.88</v>
      </c>
      <c r="E354" s="56">
        <f t="shared" si="19"/>
        <v>0</v>
      </c>
      <c r="F354" s="46"/>
      <c r="G354" s="46"/>
      <c r="H354" s="46"/>
      <c r="I354" s="4"/>
      <c r="J354" s="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8" x14ac:dyDescent="0.2">
      <c r="A355" s="53">
        <v>565.45399999999995</v>
      </c>
      <c r="B355" s="150" t="s">
        <v>275</v>
      </c>
      <c r="C355" s="54">
        <v>555</v>
      </c>
      <c r="D355" s="55">
        <v>0</v>
      </c>
      <c r="E355" s="56">
        <f t="shared" si="19"/>
        <v>0</v>
      </c>
      <c r="F355" s="46"/>
      <c r="G355" s="46"/>
      <c r="H355" s="46"/>
      <c r="I355" s="4"/>
      <c r="J355" s="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36" x14ac:dyDescent="0.2">
      <c r="A356" s="53">
        <v>6565</v>
      </c>
      <c r="B356" s="150" t="s">
        <v>504</v>
      </c>
      <c r="C356" s="54"/>
      <c r="D356" s="55">
        <v>1</v>
      </c>
      <c r="E356" s="56" t="str">
        <f t="shared" si="19"/>
        <v/>
      </c>
      <c r="F356" s="46"/>
      <c r="G356" s="46"/>
      <c r="H356" s="46"/>
      <c r="I356" s="4"/>
      <c r="J356" s="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8" x14ac:dyDescent="0.2">
      <c r="A357" s="53">
        <v>6565</v>
      </c>
      <c r="B357" s="150" t="s">
        <v>275</v>
      </c>
      <c r="C357" s="54">
        <v>11.222222</v>
      </c>
      <c r="D357" s="55">
        <v>0.05</v>
      </c>
      <c r="E357" s="56">
        <f t="shared" si="19"/>
        <v>3682.97</v>
      </c>
      <c r="F357" s="46"/>
      <c r="G357" s="46"/>
      <c r="H357" s="46"/>
      <c r="I357" s="4"/>
      <c r="J357" s="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8" x14ac:dyDescent="0.2">
      <c r="A358" s="53">
        <v>22</v>
      </c>
      <c r="B358" s="150" t="s">
        <v>275</v>
      </c>
      <c r="C358" s="54">
        <v>0</v>
      </c>
      <c r="D358" s="55">
        <v>9.0000000000000006E-5</v>
      </c>
      <c r="E358" s="56">
        <f t="shared" si="19"/>
        <v>0</v>
      </c>
      <c r="F358" s="46"/>
      <c r="G358" s="46"/>
      <c r="H358" s="46"/>
      <c r="I358" s="4"/>
      <c r="J358" s="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8" x14ac:dyDescent="0.2">
      <c r="A359" s="53">
        <v>6565</v>
      </c>
      <c r="B359" s="150" t="s">
        <v>297</v>
      </c>
      <c r="C359" s="54">
        <v>4.0004</v>
      </c>
      <c r="D359" s="55">
        <v>0</v>
      </c>
      <c r="E359" s="56">
        <f t="shared" si="19"/>
        <v>0</v>
      </c>
      <c r="F359" s="46"/>
      <c r="G359" s="46"/>
      <c r="H359" s="46"/>
      <c r="I359" s="4"/>
      <c r="J359" s="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8" x14ac:dyDescent="0.2">
      <c r="A360" s="53">
        <v>1000</v>
      </c>
      <c r="B360" s="150" t="s">
        <v>275</v>
      </c>
      <c r="C360" s="54"/>
      <c r="D360" s="55">
        <v>0.55000000000000004</v>
      </c>
      <c r="E360" s="56" t="str">
        <f t="shared" si="19"/>
        <v/>
      </c>
      <c r="F360" s="46"/>
      <c r="G360" s="46"/>
      <c r="H360" s="46"/>
      <c r="I360" s="4"/>
      <c r="J360" s="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8" x14ac:dyDescent="0.2">
      <c r="A361" s="53">
        <v>6565</v>
      </c>
      <c r="B361" s="150" t="s">
        <v>275</v>
      </c>
      <c r="C361" s="54">
        <v>0</v>
      </c>
      <c r="D361" s="55">
        <v>0.01</v>
      </c>
      <c r="E361" s="56">
        <f t="shared" si="19"/>
        <v>0</v>
      </c>
      <c r="F361" s="46"/>
      <c r="G361" s="46"/>
      <c r="H361" s="46"/>
      <c r="I361" s="4"/>
      <c r="J361" s="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8" x14ac:dyDescent="0.2">
      <c r="A362" s="53">
        <v>6565</v>
      </c>
      <c r="B362" s="150" t="s">
        <v>275</v>
      </c>
      <c r="C362" s="54">
        <v>1000</v>
      </c>
      <c r="D362" s="55">
        <v>0</v>
      </c>
      <c r="E362" s="56">
        <f t="shared" si="19"/>
        <v>0</v>
      </c>
      <c r="F362" s="46"/>
      <c r="G362" s="46"/>
      <c r="H362" s="46"/>
      <c r="I362" s="4"/>
      <c r="J362" s="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36" x14ac:dyDescent="0.2">
      <c r="A363" s="53">
        <v>4543.4543999999996</v>
      </c>
      <c r="B363" s="150" t="s">
        <v>504</v>
      </c>
      <c r="C363" s="54"/>
      <c r="D363" s="55">
        <v>0.66</v>
      </c>
      <c r="E363" s="56" t="str">
        <f t="shared" si="19"/>
        <v/>
      </c>
      <c r="F363" s="46"/>
      <c r="G363" s="46"/>
      <c r="H363" s="46"/>
      <c r="I363" s="4"/>
      <c r="J363" s="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8" x14ac:dyDescent="0.2">
      <c r="A364" s="53">
        <v>6565</v>
      </c>
      <c r="B364" s="150" t="s">
        <v>275</v>
      </c>
      <c r="C364" s="54">
        <v>1000</v>
      </c>
      <c r="D364" s="55">
        <v>0</v>
      </c>
      <c r="E364" s="56">
        <f t="shared" si="19"/>
        <v>0</v>
      </c>
      <c r="F364" s="46"/>
      <c r="G364" s="46"/>
      <c r="H364" s="46"/>
      <c r="I364" s="4"/>
      <c r="J364" s="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8" x14ac:dyDescent="0.2">
      <c r="A365" s="53">
        <v>0.11</v>
      </c>
      <c r="B365" s="150" t="s">
        <v>275</v>
      </c>
      <c r="C365" s="54">
        <v>0</v>
      </c>
      <c r="D365" s="55">
        <v>0.01</v>
      </c>
      <c r="E365" s="56">
        <f t="shared" si="19"/>
        <v>0</v>
      </c>
      <c r="F365" s="46"/>
      <c r="G365" s="46"/>
      <c r="H365" s="46"/>
      <c r="I365" s="4"/>
      <c r="J365" s="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8" x14ac:dyDescent="0.2">
      <c r="A366" s="53">
        <v>6565</v>
      </c>
      <c r="B366" s="150" t="s">
        <v>275</v>
      </c>
      <c r="C366" s="54">
        <v>0</v>
      </c>
      <c r="D366" s="55">
        <v>0.01</v>
      </c>
      <c r="E366" s="56">
        <f t="shared" si="19"/>
        <v>0</v>
      </c>
      <c r="F366" s="46"/>
      <c r="G366" s="46"/>
      <c r="H366" s="46"/>
      <c r="I366" s="4"/>
      <c r="J366" s="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8" x14ac:dyDescent="0.2">
      <c r="A367" s="53">
        <v>6565</v>
      </c>
      <c r="B367" s="150" t="s">
        <v>275</v>
      </c>
      <c r="C367" s="54">
        <v>0</v>
      </c>
      <c r="D367" s="55">
        <v>0.01</v>
      </c>
      <c r="E367" s="56">
        <f t="shared" si="19"/>
        <v>0</v>
      </c>
      <c r="F367" s="46"/>
      <c r="G367" s="50" t="s">
        <v>286</v>
      </c>
      <c r="H367" s="50" t="s">
        <v>287</v>
      </c>
      <c r="I367" s="4"/>
      <c r="J367" s="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3682.97</v>
      </c>
      <c r="F368" s="46"/>
      <c r="G368" s="51">
        <f>+E368+G340</f>
        <v>195150.74000000002</v>
      </c>
      <c r="H368" s="51">
        <f ca="1">+$H$2-INDIRECT($J$7)+G368</f>
        <v>195150.74000000002</v>
      </c>
      <c r="I368" s="4"/>
      <c r="J368" s="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"/>
      <c r="J369" s="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"/>
      <c r="J370" s="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552.45000000000005</v>
      </c>
      <c r="F371" s="46"/>
      <c r="G371" s="51">
        <f>+E371+G368</f>
        <v>195703.19000000003</v>
      </c>
      <c r="H371" s="51">
        <f ca="1">+$H$2-INDIRECT($J$7)+G371</f>
        <v>195703.19000000003</v>
      </c>
      <c r="I371" s="4"/>
      <c r="J371" s="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"/>
      <c r="J373" s="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294.64</v>
      </c>
      <c r="F374" s="46"/>
      <c r="G374" s="51">
        <f>+E374+G371</f>
        <v>195997.83000000005</v>
      </c>
      <c r="H374" s="51">
        <f ca="1">+$H$2-INDIRECT($J$7)+G374</f>
        <v>195997.83000000005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"/>
      <c r="J375" s="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"/>
      <c r="J376" s="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"/>
      <c r="J377" s="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8" x14ac:dyDescent="0.2">
      <c r="A378" s="53"/>
      <c r="B378" s="150"/>
      <c r="C378" s="54">
        <v>0</v>
      </c>
      <c r="D378" s="55">
        <v>0</v>
      </c>
      <c r="E378" s="56" t="str">
        <f t="shared" ref="E378:E390" si="20">IF(A378="","",IF(C378="","",IF(D378="","",ROUND(ROUND(D378,4)*ROUND(C378,2)*ROUND(A378,2),2))))</f>
        <v/>
      </c>
      <c r="F378" s="46"/>
      <c r="G378" s="46"/>
      <c r="H378" s="46"/>
      <c r="I378" s="4"/>
      <c r="J378" s="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8" x14ac:dyDescent="0.2">
      <c r="A379" s="53">
        <v>1</v>
      </c>
      <c r="B379" s="150"/>
      <c r="C379" s="54">
        <v>25545</v>
      </c>
      <c r="D379" s="55">
        <v>0.1</v>
      </c>
      <c r="E379" s="56">
        <f t="shared" si="20"/>
        <v>2554.5</v>
      </c>
      <c r="F379" s="46"/>
      <c r="G379" s="46"/>
      <c r="H379" s="46"/>
      <c r="I379" s="4"/>
      <c r="J379" s="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8" x14ac:dyDescent="0.2">
      <c r="A380" s="53"/>
      <c r="B380" s="150"/>
      <c r="C380" s="54">
        <v>0</v>
      </c>
      <c r="D380" s="55">
        <v>0.1</v>
      </c>
      <c r="E380" s="56" t="str">
        <f t="shared" si="20"/>
        <v/>
      </c>
      <c r="F380" s="46"/>
      <c r="G380" s="46"/>
      <c r="H380" s="46"/>
      <c r="I380" s="4"/>
      <c r="J380" s="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36" x14ac:dyDescent="0.2">
      <c r="A381" s="53">
        <v>2</v>
      </c>
      <c r="B381" s="150" t="s">
        <v>504</v>
      </c>
      <c r="C381" s="54">
        <v>0</v>
      </c>
      <c r="D381" s="55">
        <v>0</v>
      </c>
      <c r="E381" s="56">
        <f t="shared" si="20"/>
        <v>0</v>
      </c>
      <c r="F381" s="46"/>
      <c r="G381" s="46"/>
      <c r="H381" s="46"/>
      <c r="I381" s="4"/>
      <c r="J381" s="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8" x14ac:dyDescent="0.2">
      <c r="A382" s="53">
        <v>121212</v>
      </c>
      <c r="B382" s="150"/>
      <c r="C382" s="54">
        <v>12</v>
      </c>
      <c r="D382" s="55">
        <v>0</v>
      </c>
      <c r="E382" s="56">
        <f t="shared" si="20"/>
        <v>0</v>
      </c>
      <c r="F382" s="46"/>
      <c r="G382" s="46"/>
      <c r="H382" s="46"/>
      <c r="I382" s="4"/>
      <c r="J382" s="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8" x14ac:dyDescent="0.2">
      <c r="A383" s="53">
        <v>3</v>
      </c>
      <c r="B383" s="150"/>
      <c r="C383" s="54">
        <v>0</v>
      </c>
      <c r="D383" s="55">
        <v>0.5</v>
      </c>
      <c r="E383" s="56">
        <f t="shared" si="20"/>
        <v>0</v>
      </c>
      <c r="F383" s="46"/>
      <c r="G383" s="46"/>
      <c r="H383" s="46"/>
      <c r="I383" s="4"/>
      <c r="J383" s="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8" x14ac:dyDescent="0.2">
      <c r="A384" s="53">
        <v>2323.2333199999998</v>
      </c>
      <c r="B384" s="150"/>
      <c r="C384" s="54">
        <v>0</v>
      </c>
      <c r="D384" s="55">
        <v>0.5</v>
      </c>
      <c r="E384" s="56">
        <f t="shared" si="20"/>
        <v>0</v>
      </c>
      <c r="F384" s="46"/>
      <c r="G384" s="46"/>
      <c r="H384" s="46"/>
      <c r="I384" s="4"/>
      <c r="J384" s="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36" x14ac:dyDescent="0.2">
      <c r="A385" s="53">
        <v>4</v>
      </c>
      <c r="B385" s="150" t="s">
        <v>504</v>
      </c>
      <c r="C385" s="54">
        <v>54</v>
      </c>
      <c r="D385" s="55">
        <v>0.5</v>
      </c>
      <c r="E385" s="56">
        <f t="shared" si="20"/>
        <v>108</v>
      </c>
      <c r="F385" s="46"/>
      <c r="G385" s="46"/>
      <c r="H385" s="46"/>
      <c r="I385" s="4"/>
      <c r="J385" s="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8" x14ac:dyDescent="0.2">
      <c r="A386" s="53"/>
      <c r="B386" s="150"/>
      <c r="C386" s="54">
        <v>0</v>
      </c>
      <c r="D386" s="55">
        <v>0.5</v>
      </c>
      <c r="E386" s="56" t="str">
        <f t="shared" si="20"/>
        <v/>
      </c>
      <c r="F386" s="46"/>
      <c r="G386" s="46"/>
      <c r="H386" s="46"/>
      <c r="I386" s="4"/>
      <c r="J386" s="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8" x14ac:dyDescent="0.2">
      <c r="A387" s="53">
        <v>5</v>
      </c>
      <c r="B387" s="150"/>
      <c r="C387" s="54">
        <v>0</v>
      </c>
      <c r="D387" s="55">
        <v>0.5</v>
      </c>
      <c r="E387" s="56">
        <f t="shared" si="20"/>
        <v>0</v>
      </c>
      <c r="F387" s="46"/>
      <c r="G387" s="46"/>
      <c r="H387" s="46"/>
      <c r="I387" s="4"/>
      <c r="J387" s="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8" x14ac:dyDescent="0.2">
      <c r="A388" s="53"/>
      <c r="B388" s="150"/>
      <c r="C388" s="54">
        <v>0</v>
      </c>
      <c r="D388" s="55">
        <v>0.5</v>
      </c>
      <c r="E388" s="56" t="str">
        <f t="shared" si="20"/>
        <v/>
      </c>
      <c r="F388" s="46"/>
      <c r="G388" s="46"/>
      <c r="H388" s="46"/>
      <c r="I388" s="4"/>
      <c r="J388" s="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8" x14ac:dyDescent="0.2">
      <c r="A389" s="53"/>
      <c r="B389" s="150"/>
      <c r="C389" s="54">
        <v>0</v>
      </c>
      <c r="D389" s="55">
        <v>0.5</v>
      </c>
      <c r="E389" s="56" t="str">
        <f t="shared" si="20"/>
        <v/>
      </c>
      <c r="F389" s="46"/>
      <c r="G389" s="46"/>
      <c r="H389" s="46"/>
      <c r="I389" s="4"/>
      <c r="J389" s="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8" x14ac:dyDescent="0.2">
      <c r="A390" s="53"/>
      <c r="B390" s="150"/>
      <c r="C390" s="54">
        <v>0</v>
      </c>
      <c r="D390" s="55">
        <v>0.5</v>
      </c>
      <c r="E390" s="56" t="str">
        <f t="shared" si="20"/>
        <v/>
      </c>
      <c r="F390" s="46"/>
      <c r="G390" s="50" t="s">
        <v>286</v>
      </c>
      <c r="H390" s="50" t="s">
        <v>287</v>
      </c>
      <c r="I390" s="4"/>
      <c r="J390" s="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2662.5</v>
      </c>
      <c r="F391" s="46"/>
      <c r="G391" s="51">
        <f>+E391+G374</f>
        <v>198660.33000000005</v>
      </c>
      <c r="H391" s="51">
        <f ca="1">+$H$2-INDIRECT($J$7)+G391</f>
        <v>198660.33000000005</v>
      </c>
      <c r="I391" s="4"/>
      <c r="J391" s="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"/>
      <c r="J392" s="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7192.56</v>
      </c>
      <c r="F393" s="49"/>
      <c r="G393" s="49"/>
      <c r="H393" s="49"/>
      <c r="I393" s="28"/>
      <c r="J393" s="28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"/>
      <c r="J394" s="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4:E344"/>
    <mergeCell ref="A345:E345"/>
    <mergeCell ref="A2:E2"/>
    <mergeCell ref="A1:E1"/>
    <mergeCell ref="A74:E74"/>
    <mergeCell ref="A75:E75"/>
    <mergeCell ref="A147:E147"/>
    <mergeCell ref="A148:E148"/>
    <mergeCell ref="A220:E220"/>
    <mergeCell ref="A221:E221"/>
    <mergeCell ref="A293:E293"/>
    <mergeCell ref="A294:E29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223" priority="204" stopIfTrue="1" operator="notEqual">
      <formula>#REF!</formula>
    </cfRule>
  </conditionalFormatting>
  <conditionalFormatting sqref="E143">
    <cfRule type="cellIs" dxfId="222" priority="21" stopIfTrue="1" operator="notEqual">
      <formula>#REF!</formula>
    </cfRule>
  </conditionalFormatting>
  <conditionalFormatting sqref="E216">
    <cfRule type="cellIs" dxfId="221" priority="19" stopIfTrue="1" operator="notEqual">
      <formula>#REF!</formula>
    </cfRule>
  </conditionalFormatting>
  <conditionalFormatting sqref="E289">
    <cfRule type="cellIs" dxfId="220" priority="17" stopIfTrue="1" operator="notEqual">
      <formula>#REF!</formula>
    </cfRule>
  </conditionalFormatting>
  <conditionalFormatting sqref="E136:E142">
    <cfRule type="cellIs" dxfId="219" priority="5" stopIfTrue="1" operator="notEqual">
      <formula>#REF!</formula>
    </cfRule>
  </conditionalFormatting>
  <conditionalFormatting sqref="E209:E215">
    <cfRule type="cellIs" dxfId="218" priority="4" stopIfTrue="1" operator="notEqual">
      <formula>#REF!</formula>
    </cfRule>
  </conditionalFormatting>
  <conditionalFormatting sqref="E282:E288">
    <cfRule type="cellIs" dxfId="217" priority="3" stopIfTrue="1" operator="notEqual">
      <formula>#REF!</formula>
    </cfRule>
  </conditionalFormatting>
  <dataValidations count="3"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EB18E5D5-6B5C-4BBB-A98A-759AC3A75395}">
      <formula1>0</formula1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1C7DFF12-7EF5-49D8-8035-124A18D34F41}">
      <formula1>0</formula1>
    </dataValidation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DCEF001D-99C7-48FF-AFB2-AAD13D285402}">
      <formula1>0</formula1>
      <formula2>1</formula2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653C22A-6B2E-44E1-B1F2-F730AF48CAAE}">
          <x14:formula1>
            <xm:f>BD!$H$1:$H$21</xm:f>
          </x14:formula1>
          <xm:sqref>J4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33B87-3A66-41BC-A3F6-F67234BF1800}">
  <dimension ref="A1:BM394"/>
  <sheetViews>
    <sheetView zoomScaleNormal="100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" customWidth="1"/>
    <col min="10" max="10" width="12.85546875" style="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26"/>
      <c r="J1" s="26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B13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26"/>
      <c r="J2" s="26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13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B13_detalle!A1</v>
      </c>
      <c r="K5" s="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'1.INTRO'!C18</v>
      </c>
      <c r="K6" s="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257</v>
      </c>
      <c r="B7" s="52" t="s">
        <v>258</v>
      </c>
      <c r="C7" s="52" t="s">
        <v>259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'1.INTRO'!F18</v>
      </c>
      <c r="K7" s="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154"/>
      <c r="J8" s="170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"/>
      <c r="J9" s="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"/>
      <c r="J10" s="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"/>
      <c r="J11" s="8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"/>
      <c r="J12" s="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"/>
      <c r="J13" s="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"/>
      <c r="J14" s="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"/>
      <c r="J15" s="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"/>
      <c r="J16" s="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"/>
      <c r="J17" s="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"/>
      <c r="J18" s="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"/>
      <c r="J19" s="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"/>
      <c r="J20" s="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"/>
      <c r="J21" s="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"/>
      <c r="J22" s="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"/>
      <c r="J23" s="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"/>
      <c r="J24" s="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"/>
      <c r="J25" s="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"/>
      <c r="J26" s="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"/>
      <c r="J27" s="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"/>
      <c r="J28" s="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"/>
      <c r="J34" s="8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"/>
      <c r="J35" s="8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"/>
      <c r="J36" s="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"/>
      <c r="J37" s="8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"/>
      <c r="J38" s="8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"/>
      <c r="J39" s="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"/>
      <c r="J41" s="8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"/>
      <c r="J42" s="8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"/>
      <c r="J43" s="8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"/>
      <c r="J44" s="8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"/>
      <c r="J45" s="8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SUM(E38:E47)</f>
        <v>0</v>
      </c>
      <c r="F48" s="46"/>
      <c r="G48" s="51">
        <f>+E48+G31</f>
        <v>0</v>
      </c>
      <c r="H48" s="51">
        <f ca="1">+$H$2-INDIRECT($J$7)+G48</f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"/>
      <c r="J51" s="8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"/>
      <c r="J52" s="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"/>
      <c r="J53" s="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"/>
      <c r="J54" s="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"/>
      <c r="J55" s="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"/>
      <c r="J56" s="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"/>
      <c r="J57" s="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"/>
      <c r="J58" s="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"/>
      <c r="J59" s="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"/>
      <c r="J60" s="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"/>
      <c r="J61" s="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"/>
      <c r="J62" s="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"/>
      <c r="J63" s="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"/>
      <c r="J64" s="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"/>
      <c r="J65" s="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"/>
      <c r="J66" s="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"/>
      <c r="J67" s="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"/>
      <c r="J68" s="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"/>
      <c r="J69" s="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SUM(E64:E69)</f>
        <v>0</v>
      </c>
      <c r="F70" s="46"/>
      <c r="G70" s="51">
        <f>+E70+G59</f>
        <v>0</v>
      </c>
      <c r="H70" s="51">
        <f ca="1">+$H$2-INDIRECT($J$7)+G70</f>
        <v>0</v>
      </c>
      <c r="I70" s="4"/>
      <c r="J70" s="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"/>
      <c r="J71" s="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28"/>
      <c r="J72" s="28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"/>
      <c r="J73" s="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26"/>
      <c r="J74" s="26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B13</v>
      </c>
      <c r="B75" s="273"/>
      <c r="C75" s="273"/>
      <c r="D75" s="273"/>
      <c r="E75" s="273"/>
      <c r="F75" s="45"/>
      <c r="G75" s="45"/>
      <c r="H75" s="45"/>
      <c r="I75" s="26"/>
      <c r="J75" s="26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"/>
      <c r="J76" s="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28"/>
      <c r="J77" s="28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"/>
      <c r="J78" s="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"/>
      <c r="J79" s="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257</v>
      </c>
      <c r="B80" s="52" t="s">
        <v>258</v>
      </c>
      <c r="C80" s="52" t="s">
        <v>259</v>
      </c>
      <c r="D80" s="52" t="s">
        <v>260</v>
      </c>
      <c r="E80" s="52" t="s">
        <v>19</v>
      </c>
      <c r="F80" s="46"/>
      <c r="G80" s="46"/>
      <c r="H80" s="46"/>
      <c r="I80" s="4"/>
      <c r="J80" s="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"/>
      <c r="J81" s="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"/>
      <c r="J82" s="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"/>
      <c r="J83" s="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"/>
      <c r="J84" s="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"/>
      <c r="J85" s="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"/>
      <c r="J86" s="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"/>
      <c r="J87" s="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"/>
      <c r="J88" s="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"/>
      <c r="J89" s="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"/>
      <c r="J90" s="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"/>
      <c r="J91" s="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"/>
      <c r="J92" s="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"/>
      <c r="J93" s="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"/>
      <c r="J94" s="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"/>
      <c r="J95" s="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"/>
      <c r="J96" s="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"/>
      <c r="J97" s="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"/>
      <c r="J98" s="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"/>
      <c r="J99" s="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"/>
      <c r="J100" s="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"/>
      <c r="J101" s="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"/>
      <c r="J103" s="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"/>
      <c r="J105" s="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"/>
      <c r="J106" s="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"/>
      <c r="J107" s="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"/>
      <c r="J108" s="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"/>
      <c r="J109" s="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"/>
      <c r="J110" s="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"/>
      <c r="J111" s="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"/>
      <c r="J112" s="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"/>
      <c r="J113" s="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"/>
      <c r="J114" s="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"/>
      <c r="J115" s="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"/>
      <c r="J116" s="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"/>
      <c r="J117" s="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"/>
      <c r="J118" s="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"/>
      <c r="J119" s="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"/>
      <c r="J120" s="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"/>
      <c r="J121" s="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"/>
      <c r="J122" s="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"/>
      <c r="J123" s="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"/>
      <c r="J124" s="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"/>
      <c r="J125" s="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"/>
      <c r="J126" s="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"/>
      <c r="J127" s="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"/>
      <c r="J128" s="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"/>
      <c r="J129" s="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"/>
      <c r="J130" s="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"/>
      <c r="J131" s="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"/>
      <c r="J132" s="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"/>
      <c r="J133" s="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"/>
      <c r="J134" s="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"/>
      <c r="J135" s="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"/>
      <c r="J136" s="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"/>
      <c r="J137" s="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"/>
      <c r="J138" s="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"/>
      <c r="J139" s="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"/>
      <c r="J140" s="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"/>
      <c r="J141" s="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"/>
      <c r="J142" s="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"/>
      <c r="J143" s="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"/>
      <c r="J144" s="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28"/>
      <c r="J145" s="28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"/>
      <c r="J146" s="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26"/>
      <c r="J147" s="26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B13</v>
      </c>
      <c r="B148" s="273"/>
      <c r="C148" s="273"/>
      <c r="D148" s="273"/>
      <c r="E148" s="273"/>
      <c r="F148" s="45"/>
      <c r="G148" s="45"/>
      <c r="H148" s="45"/>
      <c r="I148" s="26"/>
      <c r="J148" s="26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"/>
      <c r="J149" s="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28"/>
      <c r="J150" s="28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"/>
      <c r="J151" s="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"/>
      <c r="J152" s="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257</v>
      </c>
      <c r="B153" s="52" t="s">
        <v>258</v>
      </c>
      <c r="C153" s="52" t="s">
        <v>259</v>
      </c>
      <c r="D153" s="52" t="s">
        <v>260</v>
      </c>
      <c r="E153" s="52" t="s">
        <v>19</v>
      </c>
      <c r="F153" s="46"/>
      <c r="G153" s="46"/>
      <c r="H153" s="46"/>
      <c r="I153" s="4"/>
      <c r="J153" s="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"/>
      <c r="J154" s="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"/>
      <c r="J155" s="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"/>
      <c r="J156" s="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"/>
      <c r="J157" s="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"/>
      <c r="J158" s="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"/>
      <c r="J159" s="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"/>
      <c r="J160" s="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"/>
      <c r="J161" s="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"/>
      <c r="J162" s="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"/>
      <c r="J163" s="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"/>
      <c r="J164" s="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"/>
      <c r="J165" s="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"/>
      <c r="J166" s="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"/>
      <c r="J167" s="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"/>
      <c r="J168" s="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"/>
      <c r="J169" s="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"/>
      <c r="J170" s="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"/>
      <c r="J171" s="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"/>
      <c r="J172" s="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"/>
      <c r="J173" s="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"/>
      <c r="J174" s="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"/>
      <c r="J176" s="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"/>
      <c r="J178" s="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"/>
      <c r="J179" s="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"/>
      <c r="J180" s="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"/>
      <c r="J181" s="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"/>
      <c r="J182" s="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"/>
      <c r="J183" s="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"/>
      <c r="J184" s="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"/>
      <c r="J185" s="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"/>
      <c r="J186" s="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"/>
      <c r="J187" s="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"/>
      <c r="J188" s="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"/>
      <c r="J189" s="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"/>
      <c r="J190" s="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"/>
      <c r="J191" s="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"/>
      <c r="J192" s="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"/>
      <c r="J193" s="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"/>
      <c r="J194" s="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"/>
      <c r="J195" s="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"/>
      <c r="J196" s="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"/>
      <c r="J197" s="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"/>
      <c r="J198" s="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"/>
      <c r="J199" s="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"/>
      <c r="J200" s="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"/>
      <c r="J201" s="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"/>
      <c r="J202" s="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"/>
      <c r="J203" s="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"/>
      <c r="J204" s="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"/>
      <c r="J205" s="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"/>
      <c r="J206" s="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"/>
      <c r="J207" s="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"/>
      <c r="J208" s="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"/>
      <c r="J209" s="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"/>
      <c r="J210" s="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"/>
      <c r="J211" s="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"/>
      <c r="J212" s="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"/>
      <c r="J213" s="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"/>
      <c r="J214" s="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"/>
      <c r="J215" s="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"/>
      <c r="J216" s="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"/>
      <c r="J217" s="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28"/>
      <c r="J218" s="28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"/>
      <c r="J219" s="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26"/>
      <c r="J220" s="26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B13</v>
      </c>
      <c r="B221" s="273"/>
      <c r="C221" s="273"/>
      <c r="D221" s="273"/>
      <c r="E221" s="273"/>
      <c r="F221" s="45"/>
      <c r="G221" s="45"/>
      <c r="H221" s="45"/>
      <c r="I221" s="26"/>
      <c r="J221" s="26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"/>
      <c r="J222" s="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28"/>
      <c r="J223" s="28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"/>
      <c r="J224" s="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"/>
      <c r="J225" s="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257</v>
      </c>
      <c r="B226" s="52" t="s">
        <v>258</v>
      </c>
      <c r="C226" s="52" t="s">
        <v>259</v>
      </c>
      <c r="D226" s="52" t="s">
        <v>260</v>
      </c>
      <c r="E226" s="52" t="s">
        <v>19</v>
      </c>
      <c r="F226" s="46"/>
      <c r="G226" s="46"/>
      <c r="H226" s="46"/>
      <c r="I226" s="4"/>
      <c r="J226" s="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"/>
      <c r="J227" s="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"/>
      <c r="J228" s="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"/>
      <c r="J229" s="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"/>
      <c r="J230" s="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"/>
      <c r="J231" s="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"/>
      <c r="J232" s="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"/>
      <c r="J233" s="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"/>
      <c r="J234" s="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"/>
      <c r="J235" s="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"/>
      <c r="J236" s="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"/>
      <c r="J237" s="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"/>
      <c r="J238" s="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"/>
      <c r="J239" s="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"/>
      <c r="J240" s="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"/>
      <c r="J241" s="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"/>
      <c r="J242" s="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"/>
      <c r="J243" s="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"/>
      <c r="J244" s="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"/>
      <c r="J245" s="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"/>
      <c r="J246" s="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"/>
      <c r="J247" s="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"/>
      <c r="J249" s="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"/>
      <c r="J251" s="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"/>
      <c r="J252" s="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"/>
      <c r="J253" s="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"/>
      <c r="J254" s="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"/>
      <c r="J255" s="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"/>
      <c r="J256" s="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"/>
      <c r="J257" s="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"/>
      <c r="J258" s="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"/>
      <c r="J259" s="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"/>
      <c r="J260" s="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"/>
      <c r="J261" s="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"/>
      <c r="J262" s="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"/>
      <c r="J263" s="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"/>
      <c r="J264" s="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"/>
      <c r="J265" s="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"/>
      <c r="J266" s="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"/>
      <c r="J267" s="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"/>
      <c r="J268" s="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"/>
      <c r="J269" s="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"/>
      <c r="J270" s="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"/>
      <c r="J271" s="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"/>
      <c r="J272" s="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"/>
      <c r="J273" s="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"/>
      <c r="J274" s="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"/>
      <c r="J275" s="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"/>
      <c r="J276" s="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"/>
      <c r="J277" s="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"/>
      <c r="J278" s="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"/>
      <c r="J279" s="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"/>
      <c r="J280" s="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"/>
      <c r="J281" s="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"/>
      <c r="J282" s="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"/>
      <c r="J283" s="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"/>
      <c r="J284" s="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"/>
      <c r="J285" s="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"/>
      <c r="J286" s="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"/>
      <c r="J287" s="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"/>
      <c r="J288" s="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"/>
      <c r="J289" s="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"/>
      <c r="J290" s="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28"/>
      <c r="J291" s="28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"/>
      <c r="J292" s="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26"/>
      <c r="J293" s="26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B13</v>
      </c>
      <c r="B294" s="273"/>
      <c r="C294" s="273"/>
      <c r="D294" s="273"/>
      <c r="E294" s="273"/>
      <c r="F294" s="45"/>
      <c r="G294" s="45"/>
      <c r="H294" s="45"/>
      <c r="I294" s="26"/>
      <c r="J294" s="26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"/>
      <c r="J295" s="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28"/>
      <c r="J296" s="28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"/>
      <c r="J297" s="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"/>
      <c r="J298" s="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257</v>
      </c>
      <c r="B299" s="52" t="s">
        <v>258</v>
      </c>
      <c r="C299" s="52" t="s">
        <v>259</v>
      </c>
      <c r="D299" s="52" t="s">
        <v>260</v>
      </c>
      <c r="E299" s="52" t="s">
        <v>19</v>
      </c>
      <c r="F299" s="46"/>
      <c r="G299" s="46"/>
      <c r="H299" s="46"/>
      <c r="I299" s="4"/>
      <c r="J299" s="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"/>
      <c r="J300" s="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"/>
      <c r="J301" s="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"/>
      <c r="J302" s="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"/>
      <c r="J303" s="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"/>
      <c r="J304" s="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"/>
      <c r="J305" s="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"/>
      <c r="J306" s="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"/>
      <c r="J307" s="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"/>
      <c r="J308" s="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"/>
      <c r="J309" s="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"/>
      <c r="J310" s="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"/>
      <c r="J311" s="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"/>
      <c r="J312" s="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"/>
      <c r="J313" s="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"/>
      <c r="J314" s="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"/>
      <c r="J315" s="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"/>
      <c r="J316" s="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"/>
      <c r="J317" s="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"/>
      <c r="J318" s="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"/>
      <c r="J319" s="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"/>
      <c r="J320" s="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"/>
      <c r="J322" s="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"/>
      <c r="J324" s="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"/>
      <c r="J325" s="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"/>
      <c r="J326" s="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"/>
      <c r="J327" s="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"/>
      <c r="J328" s="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"/>
      <c r="J329" s="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"/>
      <c r="J330" s="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"/>
      <c r="J331" s="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"/>
      <c r="J332" s="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"/>
      <c r="J333" s="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"/>
      <c r="J334" s="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"/>
      <c r="J335" s="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"/>
      <c r="J336" s="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"/>
      <c r="J337" s="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"/>
      <c r="J338" s="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"/>
      <c r="J339" s="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"/>
      <c r="J340" s="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"/>
      <c r="J341" s="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28"/>
      <c r="J342" s="28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"/>
      <c r="J343" s="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26"/>
      <c r="J344" s="26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B13</v>
      </c>
      <c r="B345" s="273"/>
      <c r="C345" s="273"/>
      <c r="D345" s="273"/>
      <c r="E345" s="273"/>
      <c r="F345" s="45"/>
      <c r="G345" s="45"/>
      <c r="H345" s="45"/>
      <c r="I345" s="26"/>
      <c r="J345" s="26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"/>
      <c r="J346" s="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28"/>
      <c r="J347" s="28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"/>
      <c r="J348" s="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"/>
      <c r="J349" s="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257</v>
      </c>
      <c r="B350" s="52" t="s">
        <v>258</v>
      </c>
      <c r="C350" s="52" t="s">
        <v>259</v>
      </c>
      <c r="D350" s="52" t="s">
        <v>260</v>
      </c>
      <c r="E350" s="52" t="s">
        <v>19</v>
      </c>
      <c r="F350" s="46"/>
      <c r="G350" s="46"/>
      <c r="H350" s="46"/>
      <c r="I350" s="4"/>
      <c r="J350" s="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"/>
      <c r="J351" s="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"/>
      <c r="J352" s="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"/>
      <c r="J353" s="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"/>
      <c r="J354" s="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"/>
      <c r="J355" s="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"/>
      <c r="J356" s="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"/>
      <c r="J357" s="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"/>
      <c r="J358" s="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"/>
      <c r="J359" s="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"/>
      <c r="J360" s="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"/>
      <c r="J361" s="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"/>
      <c r="J362" s="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"/>
      <c r="J363" s="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"/>
      <c r="J364" s="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"/>
      <c r="J365" s="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"/>
      <c r="J366" s="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"/>
      <c r="J367" s="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"/>
      <c r="J368" s="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"/>
      <c r="J369" s="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"/>
      <c r="J370" s="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"/>
      <c r="J371" s="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"/>
      <c r="J373" s="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"/>
      <c r="J375" s="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"/>
      <c r="J376" s="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"/>
      <c r="J377" s="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"/>
      <c r="J378" s="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"/>
      <c r="J379" s="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"/>
      <c r="J380" s="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"/>
      <c r="J381" s="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"/>
      <c r="J382" s="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"/>
      <c r="J383" s="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"/>
      <c r="J384" s="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"/>
      <c r="J385" s="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"/>
      <c r="J386" s="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"/>
      <c r="J387" s="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"/>
      <c r="J388" s="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"/>
      <c r="J389" s="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"/>
      <c r="J390" s="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"/>
      <c r="J391" s="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"/>
      <c r="J392" s="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28"/>
      <c r="J393" s="28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"/>
      <c r="J394" s="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s8GWTd0MBhNGLyIQTgzJ9JXokMsuqYIVKgLJcc6Gzy8BgKRitZt6TmI7g9qlTzIb9O7Z7nRDG7EDddVvjnYtrw==" saltValue="wLfACA+18zjK38o88fvrgg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34" priority="7" stopIfTrue="1" operator="notEqual">
      <formula>#REF!</formula>
    </cfRule>
  </conditionalFormatting>
  <conditionalFormatting sqref="E143">
    <cfRule type="cellIs" dxfId="33" priority="6" stopIfTrue="1" operator="notEqual">
      <formula>#REF!</formula>
    </cfRule>
  </conditionalFormatting>
  <conditionalFormatting sqref="E216">
    <cfRule type="cellIs" dxfId="32" priority="5" stopIfTrue="1" operator="notEqual">
      <formula>#REF!</formula>
    </cfRule>
  </conditionalFormatting>
  <conditionalFormatting sqref="E289">
    <cfRule type="cellIs" dxfId="31" priority="4" stopIfTrue="1" operator="notEqual">
      <formula>#REF!</formula>
    </cfRule>
  </conditionalFormatting>
  <conditionalFormatting sqref="E136:E142">
    <cfRule type="cellIs" dxfId="30" priority="3" stopIfTrue="1" operator="notEqual">
      <formula>#REF!</formula>
    </cfRule>
  </conditionalFormatting>
  <conditionalFormatting sqref="E209:E215">
    <cfRule type="cellIs" dxfId="29" priority="2" stopIfTrue="1" operator="notEqual">
      <formula>#REF!</formula>
    </cfRule>
  </conditionalFormatting>
  <conditionalFormatting sqref="E282:E288">
    <cfRule type="cellIs" dxfId="28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3EF3E71A-967E-4C19-9135-F841830542EA}">
      <formula1>0</formula1>
      <formula2>1</formula2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B4272563-C785-4678-B8F4-5DA39B1BFCE4}">
      <formula1>0</formula1>
    </dataValidation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C6BD33A5-5F01-4C8A-9176-B129BE543576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A87C124-B22E-40BC-87C0-89D9EFF8D92C}">
          <x14:formula1>
            <xm:f>BD!$H$1:$H$21</xm:f>
          </x14:formula1>
          <xm:sqref>J4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0C04A-5D8F-4D20-9129-06C6924947AB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7" customWidth="1"/>
    <col min="17" max="17" width="18" style="172" customWidth="1"/>
    <col min="18" max="22" width="15" style="177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6"/>
      <c r="Q1" s="171"/>
      <c r="R1" s="176"/>
      <c r="S1" s="176"/>
      <c r="T1" s="176"/>
      <c r="U1" s="176"/>
      <c r="V1" s="178"/>
    </row>
    <row r="2" spans="1:23" ht="36.75" x14ac:dyDescent="0.2">
      <c r="A2" s="22"/>
      <c r="G2" s="274" t="str">
        <f ca="1">IFERROR(INDIRECT(Q8),"Falta selección de nº beneficiario")</f>
        <v>Escribir denominación B14</v>
      </c>
      <c r="H2" s="274"/>
      <c r="I2" s="274"/>
      <c r="J2" s="274"/>
      <c r="K2" s="274"/>
      <c r="L2" s="274"/>
      <c r="Q2" s="172">
        <v>14</v>
      </c>
    </row>
    <row r="3" spans="1:23" x14ac:dyDescent="0.2">
      <c r="A3" s="22"/>
      <c r="P3" s="116"/>
      <c r="Q3" s="116" t="str">
        <f>IF(OR(Q2="p",Q2="e"),"B"&amp;Q2&amp;"_detalle!A1","B"&amp;Q2&amp;"_detalle!A1")</f>
        <v>B14_detalle!A1</v>
      </c>
      <c r="R3" s="116"/>
      <c r="S3" s="116"/>
      <c r="T3" s="116"/>
      <c r="U3" s="116"/>
      <c r="V3" s="116"/>
      <c r="W3" s="127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C:\ECO\001_COOPERA\01_CoFFEE\05_candidaturas\01_FdC_FF\FF\[02_FF_15_beneficiarios_220929_limpio.xlsx]B14_detalle</v>
      </c>
      <c r="R4" s="128"/>
      <c r="S4" s="128"/>
      <c r="T4" s="128"/>
      <c r="U4" s="128"/>
      <c r="V4" s="128"/>
      <c r="W4" s="173"/>
    </row>
    <row r="5" spans="1:23" x14ac:dyDescent="0.2">
      <c r="A5" s="22"/>
      <c r="P5" s="117" t="s">
        <v>295</v>
      </c>
      <c r="Q5" s="117">
        <f ca="1">LEN(Q4)</f>
        <v>112</v>
      </c>
      <c r="R5" s="116"/>
      <c r="S5" s="116"/>
      <c r="T5" s="116"/>
      <c r="U5" s="116"/>
      <c r="V5" s="116"/>
      <c r="W5" s="127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101</v>
      </c>
      <c r="R6" s="116"/>
      <c r="S6" s="116"/>
      <c r="T6" s="116"/>
      <c r="U6" s="114"/>
      <c r="V6" s="116"/>
      <c r="W6" s="127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B14_detalle</v>
      </c>
      <c r="R7" s="116"/>
      <c r="S7" s="116"/>
      <c r="T7" s="116"/>
      <c r="U7" s="114"/>
      <c r="V7" s="116"/>
      <c r="W7" s="127"/>
    </row>
    <row r="8" spans="1:23" s="93" customFormat="1" ht="20.100000000000001" customHeight="1" x14ac:dyDescent="0.25">
      <c r="A8" s="165" t="s">
        <v>277</v>
      </c>
      <c r="B8" s="165" t="str">
        <f>'1.INTRO'!A29</f>
        <v>A1</v>
      </c>
      <c r="C8" s="165" t="str">
        <f>'1.INTRO'!A30</f>
        <v>A2</v>
      </c>
      <c r="D8" s="165" t="str">
        <f>'1.INTRO'!A31</f>
        <v>A3</v>
      </c>
      <c r="E8" s="165" t="str">
        <f>'1.INTRO'!A32</f>
        <v>A4</v>
      </c>
      <c r="F8" s="165" t="str">
        <f>'1.INTRO'!A33</f>
        <v>A5</v>
      </c>
      <c r="G8" s="165" t="str">
        <f>'1.INTRO'!A34</f>
        <v>A6</v>
      </c>
      <c r="H8" s="165" t="s">
        <v>1</v>
      </c>
      <c r="I8" s="165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'1.INTRO'!C19</v>
      </c>
      <c r="R8" s="129"/>
      <c r="S8" s="116"/>
      <c r="T8" s="116"/>
      <c r="U8" s="115"/>
      <c r="V8" s="118"/>
      <c r="W8" s="164"/>
    </row>
    <row r="9" spans="1:23" s="96" customFormat="1" ht="20.100000000000001" customHeight="1" x14ac:dyDescent="0.25">
      <c r="A9" s="100" t="str">
        <f>BD!D2&amp;". "&amp;BD!E2</f>
        <v>1. Personal</v>
      </c>
      <c r="B9" s="101">
        <f ca="1">INDIRECT(Q11)</f>
        <v>0</v>
      </c>
      <c r="C9" s="101">
        <f t="shared" ref="B9:G14" ca="1" si="0">INDIRECT(R11)</f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64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27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B14_detalle!E25</v>
      </c>
      <c r="R11" s="116" t="str">
        <f ca="1">+Q23</f>
        <v>B14_detalle!E98</v>
      </c>
      <c r="S11" s="116" t="str">
        <f ca="1">+Q29</f>
        <v>B14_detalle!E171</v>
      </c>
      <c r="T11" s="116" t="str">
        <f ca="1">+Q35</f>
        <v>B14_detalle!E244</v>
      </c>
      <c r="U11" s="116" t="str">
        <f ca="1">+Q41</f>
        <v>B14_detalle!E317</v>
      </c>
      <c r="V11" s="116" t="str">
        <f ca="1">+Q45</f>
        <v>B14_detalle!E368</v>
      </c>
      <c r="W11" s="164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B14_detalle!E28</v>
      </c>
      <c r="R12" s="116" t="str">
        <f t="shared" ref="R12:R16" ca="1" si="6">+Q24</f>
        <v>B14_detalle!E101</v>
      </c>
      <c r="S12" s="116" t="str">
        <f t="shared" ref="S12:S16" ca="1" si="7">+Q30</f>
        <v>B14_detalle!E174</v>
      </c>
      <c r="T12" s="116" t="str">
        <f t="shared" ref="T12:T16" ca="1" si="8">+Q36</f>
        <v>B14_detalle!E247</v>
      </c>
      <c r="U12" s="116" t="str">
        <f t="shared" ref="U12:U14" ca="1" si="9">+Q42</f>
        <v>B14_detalle!E320</v>
      </c>
      <c r="V12" s="116" t="str">
        <f ca="1">+Q46</f>
        <v>B14_detalle!E371</v>
      </c>
      <c r="W12" s="164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B14_detalle!E31</v>
      </c>
      <c r="R13" s="116" t="str">
        <f t="shared" ca="1" si="6"/>
        <v>B14_detalle!E104</v>
      </c>
      <c r="S13" s="116" t="str">
        <f t="shared" ca="1" si="7"/>
        <v>B14_detalle!E177</v>
      </c>
      <c r="T13" s="116" t="str">
        <f t="shared" ca="1" si="8"/>
        <v>B14_detalle!E250</v>
      </c>
      <c r="U13" s="116" t="str">
        <f t="shared" ca="1" si="9"/>
        <v>B14_detalle!E323</v>
      </c>
      <c r="V13" s="116" t="str">
        <f ca="1">+Q47</f>
        <v>B14_detalle!E374</v>
      </c>
      <c r="W13" s="164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B14_detalle!E48</v>
      </c>
      <c r="R14" s="116" t="str">
        <f t="shared" ca="1" si="6"/>
        <v>B14_detalle!E121</v>
      </c>
      <c r="S14" s="116" t="str">
        <f t="shared" ca="1" si="7"/>
        <v>B14_detalle!E194</v>
      </c>
      <c r="T14" s="116" t="str">
        <f t="shared" ca="1" si="8"/>
        <v>B14_detalle!E267</v>
      </c>
      <c r="U14" s="116" t="str">
        <f t="shared" ca="1" si="9"/>
        <v>B14_detalle!E340</v>
      </c>
      <c r="V14" s="116" t="str">
        <f ca="1">+Q48</f>
        <v>B14_detalle!E391</v>
      </c>
      <c r="W14" s="164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B14_detalle!E59</v>
      </c>
      <c r="R15" s="116" t="str">
        <f t="shared" ca="1" si="6"/>
        <v>B14_detalle!E132</v>
      </c>
      <c r="S15" s="116" t="str">
        <f t="shared" ca="1" si="7"/>
        <v>B14_detalle!E205</v>
      </c>
      <c r="T15" s="116" t="str">
        <f t="shared" ca="1" si="8"/>
        <v>B14_detalle!E278</v>
      </c>
      <c r="U15" s="116"/>
      <c r="V15" s="116"/>
      <c r="W15" s="164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B14_detalle!E70</v>
      </c>
      <c r="R16" s="116" t="str">
        <f t="shared" ca="1" si="6"/>
        <v>B14_detalle!E143</v>
      </c>
      <c r="S16" s="116" t="str">
        <f t="shared" ca="1" si="7"/>
        <v>B14_detalle!E216</v>
      </c>
      <c r="T16" s="116" t="str">
        <f t="shared" ca="1" si="8"/>
        <v>B14_detalle!E289</v>
      </c>
      <c r="U16" s="116"/>
      <c r="V16" s="116"/>
      <c r="W16" s="164"/>
    </row>
    <row r="17" spans="1:23" s="93" customFormat="1" ht="20.100000000000001" customHeight="1" x14ac:dyDescent="0.25">
      <c r="P17" s="120">
        <v>25</v>
      </c>
      <c r="Q17" s="116" t="str">
        <f ca="1">+$Q$7&amp;"!E"&amp;P17</f>
        <v>B14_detalle!E25</v>
      </c>
      <c r="R17" s="115"/>
      <c r="S17" s="115"/>
      <c r="T17" s="115"/>
      <c r="U17" s="115"/>
      <c r="V17" s="118"/>
      <c r="W17" s="164"/>
    </row>
    <row r="18" spans="1:23" s="93" customFormat="1" ht="20.100000000000001" customHeight="1" x14ac:dyDescent="0.25">
      <c r="A18" s="165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ref="Q18:Q48" ca="1" si="12">+$Q$7&amp;"!E"&amp;P18</f>
        <v>B14_detalle!E28</v>
      </c>
      <c r="R18" s="118"/>
      <c r="S18" s="118"/>
      <c r="T18" s="118"/>
      <c r="U18" s="118"/>
      <c r="V18" s="118"/>
      <c r="W18" s="164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B14_detalle!E31</v>
      </c>
      <c r="R19" s="118"/>
      <c r="S19" s="118"/>
      <c r="T19" s="118"/>
      <c r="U19" s="118"/>
      <c r="V19" s="118"/>
      <c r="W19" s="164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B14_detalle!E48</v>
      </c>
      <c r="R20" s="118"/>
      <c r="S20" s="118"/>
      <c r="T20" s="118"/>
      <c r="U20" s="118"/>
      <c r="V20" s="118"/>
      <c r="W20" s="164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B14_detalle!E59</v>
      </c>
      <c r="R21" s="118"/>
      <c r="S21" s="118"/>
      <c r="T21" s="118"/>
      <c r="U21" s="118"/>
      <c r="V21" s="118"/>
      <c r="W21" s="164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B14_detalle!E70</v>
      </c>
      <c r="R22" s="118"/>
      <c r="S22" s="118"/>
      <c r="T22" s="118"/>
      <c r="U22" s="118"/>
      <c r="V22" s="118"/>
      <c r="W22" s="164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B14_detalle!E98</v>
      </c>
      <c r="R23" s="118"/>
      <c r="S23" s="118"/>
      <c r="T23" s="118"/>
      <c r="U23" s="118"/>
      <c r="V23" s="118"/>
      <c r="W23" s="164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B14_detalle!E101</v>
      </c>
      <c r="R24" s="118"/>
      <c r="S24" s="118"/>
      <c r="T24" s="118"/>
      <c r="U24" s="118"/>
      <c r="V24" s="118"/>
      <c r="W24" s="164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B14_detalle!E104</v>
      </c>
      <c r="R25" s="118"/>
      <c r="S25" s="118"/>
      <c r="T25" s="118"/>
      <c r="U25" s="118"/>
      <c r="V25" s="118"/>
      <c r="W25" s="164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B14_detalle!E121</v>
      </c>
      <c r="R26" s="118"/>
      <c r="S26" s="118"/>
      <c r="T26" s="118"/>
      <c r="U26" s="118"/>
      <c r="V26" s="118"/>
      <c r="W26" s="164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B14_detalle!E132</v>
      </c>
      <c r="R27" s="116"/>
      <c r="S27" s="116"/>
      <c r="T27" s="116"/>
      <c r="U27" s="116"/>
      <c r="V27" s="116"/>
      <c r="W27" s="127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B14_detalle!E143</v>
      </c>
      <c r="R28" s="114"/>
      <c r="S28" s="116"/>
      <c r="T28" s="116"/>
      <c r="U28" s="116"/>
      <c r="V28" s="116"/>
      <c r="W28" s="127"/>
    </row>
    <row r="29" spans="1:23" s="93" customFormat="1" ht="20.100000000000001" customHeight="1" x14ac:dyDescent="0.25">
      <c r="A29" s="99"/>
      <c r="B29" s="165">
        <f>+'1.INTRO'!A37</f>
        <v>0</v>
      </c>
      <c r="C29" s="165">
        <f>+'1.INTRO'!A38</f>
        <v>0</v>
      </c>
      <c r="D29" s="165">
        <f>+'1.INTRO'!A39</f>
        <v>0</v>
      </c>
      <c r="E29" s="165">
        <f>+'1.INTRO'!A40</f>
        <v>0</v>
      </c>
      <c r="F29" s="165">
        <f>+'1.INTRO'!A41</f>
        <v>0</v>
      </c>
      <c r="G29" s="165">
        <f>+'1.INTRO'!A42</f>
        <v>0</v>
      </c>
      <c r="H29" s="165">
        <f>+'1.INTRO'!A43</f>
        <v>0</v>
      </c>
      <c r="I29" s="165">
        <f>+'1.INTRO'!A44</f>
        <v>0</v>
      </c>
      <c r="J29" s="165">
        <f>+'1.INTRO'!A45</f>
        <v>0</v>
      </c>
      <c r="K29" s="165">
        <f>+'1.INTRO'!A46</f>
        <v>0</v>
      </c>
      <c r="L29" s="165">
        <f>+'1.INTRO'!A47</f>
        <v>0</v>
      </c>
      <c r="M29" s="97"/>
      <c r="P29" s="118">
        <f>+P23+73</f>
        <v>171</v>
      </c>
      <c r="Q29" s="116" t="str">
        <f t="shared" ca="1" si="12"/>
        <v>B14_detalle!E171</v>
      </c>
      <c r="R29" s="118"/>
      <c r="S29" s="118"/>
      <c r="T29" s="118"/>
      <c r="U29" s="118"/>
      <c r="V29" s="118"/>
      <c r="W29" s="164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B14_detalle!E174</v>
      </c>
      <c r="R30" s="118"/>
      <c r="S30" s="118"/>
      <c r="T30" s="118"/>
      <c r="U30" s="118"/>
      <c r="V30" s="118"/>
      <c r="W30" s="164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B14_detalle!E177</v>
      </c>
      <c r="R31" s="118"/>
      <c r="S31" s="118"/>
      <c r="T31" s="118"/>
      <c r="U31" s="118"/>
      <c r="V31" s="118"/>
      <c r="W31" s="164"/>
    </row>
    <row r="32" spans="1:23" s="93" customFormat="1" ht="20.100000000000001" customHeight="1" x14ac:dyDescent="0.25">
      <c r="A32" s="99"/>
      <c r="B32" s="165">
        <f>+'1.INTRO'!A48</f>
        <v>0</v>
      </c>
      <c r="C32" s="165">
        <f>+'1.INTRO'!A49</f>
        <v>0</v>
      </c>
      <c r="D32" s="165">
        <f>+'1.INTRO'!A50</f>
        <v>0</v>
      </c>
      <c r="E32" s="165">
        <f>+'1.INTRO'!A51</f>
        <v>0</v>
      </c>
      <c r="F32" s="165">
        <f>+'1.INTRO'!A52</f>
        <v>0</v>
      </c>
      <c r="G32" s="165">
        <f>+'1.INTRO'!A53</f>
        <v>0</v>
      </c>
      <c r="H32" s="165">
        <f>+'1.INTRO'!A54</f>
        <v>0</v>
      </c>
      <c r="I32" s="165">
        <f>+'1.INTRO'!A55</f>
        <v>0</v>
      </c>
      <c r="J32" s="165">
        <f>+'1.INTRO'!A56</f>
        <v>0</v>
      </c>
      <c r="K32" s="165">
        <f>+'1.INTRO'!A50</f>
        <v>0</v>
      </c>
      <c r="L32" s="165">
        <f>+'1.INTRO'!A51</f>
        <v>0</v>
      </c>
      <c r="P32" s="118">
        <f t="shared" si="19"/>
        <v>194</v>
      </c>
      <c r="Q32" s="116" t="str">
        <f t="shared" ca="1" si="12"/>
        <v>B14_detalle!E194</v>
      </c>
      <c r="R32" s="118"/>
      <c r="S32" s="118"/>
      <c r="T32" s="118"/>
      <c r="U32" s="118"/>
      <c r="V32" s="118"/>
      <c r="W32" s="164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B14_detalle!E205</v>
      </c>
      <c r="R33" s="118"/>
      <c r="S33" s="118"/>
      <c r="T33" s="118"/>
      <c r="U33" s="118"/>
      <c r="V33" s="118"/>
      <c r="W33" s="164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B14_detalle!E216</v>
      </c>
      <c r="R34" s="118"/>
      <c r="S34" s="118"/>
      <c r="T34" s="118"/>
      <c r="U34" s="118"/>
      <c r="V34" s="118"/>
      <c r="W34" s="164"/>
    </row>
    <row r="35" spans="1:23" s="93" customFormat="1" ht="20.100000000000001" customHeight="1" x14ac:dyDescent="0.25">
      <c r="A35" s="99"/>
      <c r="B35" s="165">
        <f>+'1.INTRO'!A52</f>
        <v>0</v>
      </c>
      <c r="C35" s="165">
        <f>+'1.INTRO'!A53</f>
        <v>0</v>
      </c>
      <c r="D35" s="165">
        <f>+'1.INTRO'!A54</f>
        <v>0</v>
      </c>
      <c r="E35" s="165">
        <f>+'1.INTRO'!A55</f>
        <v>0</v>
      </c>
      <c r="F35" s="165">
        <f>+'1.INTRO'!A56</f>
        <v>0</v>
      </c>
      <c r="G35" s="165">
        <f>+'1.INTRO'!A57</f>
        <v>0</v>
      </c>
      <c r="H35" s="165">
        <f>+'1.INTRO'!A58</f>
        <v>0</v>
      </c>
      <c r="I35" s="165">
        <f>+'1.INTRO'!A59</f>
        <v>0</v>
      </c>
      <c r="J35" s="165">
        <f>+'1.INTRO'!A60</f>
        <v>0</v>
      </c>
      <c r="K35" s="165">
        <f>+'1.INTRO'!A61</f>
        <v>0</v>
      </c>
      <c r="L35" s="165">
        <f>+'1.INTRO'!A62</f>
        <v>0</v>
      </c>
      <c r="P35" s="118">
        <f t="shared" si="19"/>
        <v>244</v>
      </c>
      <c r="Q35" s="116" t="str">
        <f t="shared" ca="1" si="12"/>
        <v>B14_detalle!E244</v>
      </c>
      <c r="R35" s="118"/>
      <c r="S35" s="118"/>
      <c r="T35" s="118"/>
      <c r="U35" s="118"/>
      <c r="V35" s="118"/>
      <c r="W35" s="164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B14_detalle!E247</v>
      </c>
      <c r="R36" s="118"/>
      <c r="S36" s="118"/>
      <c r="T36" s="118"/>
      <c r="U36" s="118"/>
      <c r="V36" s="118"/>
      <c r="W36" s="164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B14_detalle!E250</v>
      </c>
      <c r="R37" s="118"/>
      <c r="S37" s="118"/>
      <c r="T37" s="118"/>
      <c r="U37" s="118"/>
      <c r="V37" s="118"/>
      <c r="W37" s="164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B14_detalle!E267</v>
      </c>
      <c r="R38" s="118"/>
      <c r="S38" s="118"/>
      <c r="T38" s="118"/>
      <c r="U38" s="118"/>
      <c r="V38" s="118"/>
      <c r="W38" s="164"/>
    </row>
    <row r="39" spans="1:23" ht="18" x14ac:dyDescent="0.25">
      <c r="J39" s="24"/>
      <c r="P39" s="118">
        <f t="shared" si="19"/>
        <v>278</v>
      </c>
      <c r="Q39" s="116" t="str">
        <f t="shared" ca="1" si="12"/>
        <v>B14_detalle!E278</v>
      </c>
      <c r="R39" s="116"/>
      <c r="S39" s="116"/>
      <c r="T39" s="116"/>
      <c r="U39" s="116"/>
      <c r="V39" s="116"/>
      <c r="W39" s="127"/>
    </row>
    <row r="40" spans="1:23" ht="18" x14ac:dyDescent="0.25">
      <c r="J40" s="24"/>
      <c r="P40" s="118">
        <f t="shared" si="19"/>
        <v>289</v>
      </c>
      <c r="Q40" s="116" t="str">
        <f t="shared" ca="1" si="12"/>
        <v>B14_detalle!E289</v>
      </c>
      <c r="R40" s="116"/>
      <c r="S40" s="116"/>
      <c r="T40" s="116"/>
      <c r="U40" s="116"/>
      <c r="V40" s="116"/>
      <c r="W40" s="127"/>
    </row>
    <row r="41" spans="1:23" ht="18" x14ac:dyDescent="0.25">
      <c r="J41" s="24"/>
      <c r="P41" s="118">
        <f t="shared" si="19"/>
        <v>317</v>
      </c>
      <c r="Q41" s="116" t="str">
        <f t="shared" ca="1" si="12"/>
        <v>B14_detalle!E317</v>
      </c>
      <c r="R41" s="116"/>
      <c r="S41" s="116"/>
      <c r="T41" s="116"/>
      <c r="U41" s="116"/>
      <c r="V41" s="116"/>
      <c r="W41" s="127"/>
    </row>
    <row r="42" spans="1:23" ht="18" x14ac:dyDescent="0.25">
      <c r="J42" s="24"/>
      <c r="P42" s="118">
        <f t="shared" si="19"/>
        <v>320</v>
      </c>
      <c r="Q42" s="116" t="str">
        <f t="shared" ca="1" si="12"/>
        <v>B14_detalle!E320</v>
      </c>
      <c r="R42" s="116"/>
      <c r="S42" s="116"/>
      <c r="T42" s="116"/>
      <c r="U42" s="116"/>
      <c r="V42" s="116"/>
      <c r="W42" s="127"/>
    </row>
    <row r="43" spans="1:23" ht="18" x14ac:dyDescent="0.25">
      <c r="J43" s="24"/>
      <c r="P43" s="118">
        <f t="shared" si="19"/>
        <v>323</v>
      </c>
      <c r="Q43" s="116" t="str">
        <f t="shared" ca="1" si="12"/>
        <v>B14_detalle!E323</v>
      </c>
      <c r="R43" s="116"/>
      <c r="S43" s="116"/>
      <c r="T43" s="116"/>
      <c r="U43" s="116"/>
      <c r="V43" s="116"/>
      <c r="W43" s="127"/>
    </row>
    <row r="44" spans="1:23" ht="18" x14ac:dyDescent="0.25">
      <c r="J44" s="24"/>
      <c r="P44" s="118">
        <f t="shared" si="19"/>
        <v>340</v>
      </c>
      <c r="Q44" s="116" t="str">
        <f t="shared" ca="1" si="12"/>
        <v>B14_detalle!E340</v>
      </c>
      <c r="R44" s="116"/>
      <c r="S44" s="116"/>
      <c r="T44" s="116"/>
      <c r="U44" s="116"/>
      <c r="V44" s="116"/>
      <c r="W44" s="127"/>
    </row>
    <row r="45" spans="1:23" ht="18" x14ac:dyDescent="0.25">
      <c r="J45" s="24"/>
      <c r="P45" s="118">
        <v>368</v>
      </c>
      <c r="Q45" s="116" t="str">
        <f t="shared" ca="1" si="12"/>
        <v>B14_detalle!E368</v>
      </c>
      <c r="R45" s="116"/>
      <c r="S45" s="116"/>
      <c r="T45" s="116"/>
      <c r="U45" s="116"/>
      <c r="V45" s="116"/>
      <c r="W45" s="127"/>
    </row>
    <row r="46" spans="1:23" ht="18" x14ac:dyDescent="0.25">
      <c r="J46" s="24"/>
      <c r="P46" s="118">
        <v>371</v>
      </c>
      <c r="Q46" s="116" t="str">
        <f t="shared" ca="1" si="12"/>
        <v>B14_detalle!E371</v>
      </c>
      <c r="R46" s="116"/>
      <c r="S46" s="116"/>
      <c r="T46" s="116"/>
      <c r="U46" s="116"/>
      <c r="V46" s="116"/>
      <c r="W46" s="127"/>
    </row>
    <row r="47" spans="1:23" ht="18" x14ac:dyDescent="0.25">
      <c r="J47" s="24"/>
      <c r="P47" s="118">
        <v>374</v>
      </c>
      <c r="Q47" s="116" t="str">
        <f t="shared" ca="1" si="12"/>
        <v>B14_detalle!E374</v>
      </c>
      <c r="R47" s="116"/>
      <c r="S47" s="116"/>
      <c r="T47" s="116"/>
      <c r="U47" s="116"/>
      <c r="V47" s="116"/>
      <c r="W47" s="127"/>
    </row>
    <row r="48" spans="1:23" ht="18" x14ac:dyDescent="0.25">
      <c r="J48" s="24"/>
      <c r="P48" s="118">
        <v>391</v>
      </c>
      <c r="Q48" s="116" t="str">
        <f t="shared" ca="1" si="12"/>
        <v>B14_detalle!E391</v>
      </c>
      <c r="R48" s="116"/>
      <c r="S48" s="116"/>
      <c r="T48" s="116"/>
      <c r="U48" s="116"/>
      <c r="V48" s="116"/>
      <c r="W48" s="127"/>
    </row>
    <row r="49" spans="10:23" ht="18" x14ac:dyDescent="0.25">
      <c r="J49" s="24"/>
      <c r="P49" s="118"/>
      <c r="Q49" s="116"/>
      <c r="R49" s="116"/>
      <c r="S49" s="116"/>
      <c r="T49" s="116"/>
      <c r="U49" s="116"/>
      <c r="V49" s="116"/>
      <c r="W49" s="127"/>
    </row>
    <row r="50" spans="10:23" ht="18" x14ac:dyDescent="0.25">
      <c r="J50" s="24"/>
      <c r="P50" s="118"/>
      <c r="Q50" s="116"/>
      <c r="R50" s="116"/>
      <c r="S50" s="116"/>
      <c r="T50" s="116"/>
      <c r="U50" s="116"/>
      <c r="V50" s="116"/>
      <c r="W50" s="127"/>
    </row>
    <row r="51" spans="10:23" ht="18" x14ac:dyDescent="0.25">
      <c r="J51" s="24"/>
      <c r="P51" s="118"/>
      <c r="Q51" s="116"/>
      <c r="R51" s="116"/>
      <c r="S51" s="116"/>
      <c r="T51" s="116"/>
      <c r="U51" s="116"/>
      <c r="V51" s="116"/>
      <c r="W51" s="127"/>
    </row>
    <row r="52" spans="10:23" ht="18" x14ac:dyDescent="0.25">
      <c r="J52" s="24"/>
      <c r="P52" s="118"/>
      <c r="Q52" s="116"/>
      <c r="R52" s="116"/>
      <c r="S52" s="116"/>
      <c r="T52" s="116"/>
      <c r="U52" s="116"/>
      <c r="V52" s="116"/>
      <c r="W52" s="127"/>
    </row>
    <row r="53" spans="10:23" x14ac:dyDescent="0.2">
      <c r="J53" s="24"/>
      <c r="P53" s="116"/>
      <c r="Q53" s="116"/>
      <c r="R53" s="116"/>
      <c r="S53" s="116"/>
      <c r="T53" s="116"/>
      <c r="U53" s="116"/>
      <c r="V53" s="116"/>
      <c r="W53" s="127"/>
    </row>
    <row r="54" spans="10:23" x14ac:dyDescent="0.2">
      <c r="J54" s="24"/>
      <c r="P54" s="116"/>
      <c r="Q54" s="116"/>
      <c r="R54" s="116"/>
      <c r="S54" s="116"/>
      <c r="T54" s="116"/>
      <c r="U54" s="116"/>
      <c r="V54" s="116"/>
      <c r="W54" s="127"/>
    </row>
    <row r="55" spans="10:23" x14ac:dyDescent="0.2">
      <c r="J55" s="24"/>
      <c r="P55" s="116"/>
      <c r="Q55" s="116"/>
      <c r="R55" s="116"/>
      <c r="S55" s="116"/>
      <c r="T55" s="116"/>
      <c r="U55" s="116"/>
      <c r="V55" s="116"/>
      <c r="W55" s="127"/>
    </row>
    <row r="56" spans="10:23" x14ac:dyDescent="0.2">
      <c r="J56" s="24"/>
      <c r="P56" s="116"/>
      <c r="Q56" s="116"/>
      <c r="R56" s="116"/>
      <c r="S56" s="116"/>
      <c r="T56" s="116"/>
      <c r="U56" s="116"/>
      <c r="V56" s="116"/>
      <c r="W56" s="127"/>
    </row>
    <row r="57" spans="10:23" x14ac:dyDescent="0.2">
      <c r="J57" s="24"/>
      <c r="P57" s="116"/>
      <c r="Q57" s="116"/>
      <c r="R57" s="116"/>
      <c r="S57" s="116"/>
      <c r="T57" s="116"/>
      <c r="U57" s="116"/>
      <c r="V57" s="116"/>
      <c r="W57" s="127"/>
    </row>
    <row r="58" spans="10:23" x14ac:dyDescent="0.2">
      <c r="J58" s="24"/>
      <c r="P58" s="116"/>
      <c r="Q58" s="116"/>
      <c r="R58" s="116"/>
      <c r="S58" s="116"/>
      <c r="T58" s="116"/>
      <c r="U58" s="116"/>
      <c r="V58" s="116"/>
      <c r="W58" s="127"/>
    </row>
    <row r="59" spans="10:23" x14ac:dyDescent="0.2">
      <c r="J59" s="24"/>
      <c r="P59" s="116"/>
      <c r="Q59" s="116"/>
      <c r="R59" s="116"/>
      <c r="S59" s="116"/>
      <c r="T59" s="116"/>
      <c r="U59" s="116"/>
      <c r="V59" s="116"/>
      <c r="W59" s="127"/>
    </row>
    <row r="60" spans="10:23" x14ac:dyDescent="0.2">
      <c r="J60" s="24"/>
      <c r="P60" s="116"/>
      <c r="Q60" s="116"/>
      <c r="R60" s="116"/>
      <c r="S60" s="116"/>
      <c r="T60" s="116"/>
      <c r="U60" s="116"/>
      <c r="V60" s="116"/>
      <c r="W60" s="127"/>
    </row>
    <row r="61" spans="10:23" x14ac:dyDescent="0.2">
      <c r="J61" s="24"/>
      <c r="P61" s="116"/>
      <c r="Q61" s="116"/>
      <c r="R61" s="116"/>
      <c r="S61" s="116"/>
      <c r="T61" s="116"/>
      <c r="U61" s="116"/>
      <c r="V61" s="116"/>
      <c r="W61" s="127"/>
    </row>
    <row r="62" spans="10:23" x14ac:dyDescent="0.2">
      <c r="J62" s="24"/>
      <c r="P62" s="116"/>
      <c r="Q62" s="116"/>
      <c r="R62" s="116"/>
      <c r="S62" s="116"/>
      <c r="T62" s="116"/>
      <c r="U62" s="116"/>
      <c r="V62" s="116"/>
      <c r="W62" s="127"/>
    </row>
    <row r="63" spans="10:23" x14ac:dyDescent="0.2">
      <c r="J63" s="24"/>
      <c r="P63" s="116"/>
      <c r="Q63" s="116"/>
      <c r="R63" s="116"/>
      <c r="S63" s="116"/>
      <c r="T63" s="116"/>
      <c r="U63" s="116"/>
      <c r="V63" s="116"/>
      <c r="W63" s="127"/>
    </row>
    <row r="64" spans="10:23" x14ac:dyDescent="0.2">
      <c r="J64" s="24"/>
      <c r="P64" s="116"/>
      <c r="Q64" s="116"/>
      <c r="R64" s="116"/>
      <c r="S64" s="116"/>
      <c r="T64" s="116"/>
      <c r="U64" s="116"/>
      <c r="V64" s="116"/>
      <c r="W64" s="127"/>
    </row>
    <row r="65" spans="10:23" x14ac:dyDescent="0.2">
      <c r="J65" s="24"/>
      <c r="P65" s="116"/>
      <c r="Q65" s="116"/>
      <c r="R65" s="116"/>
      <c r="S65" s="116"/>
      <c r="T65" s="116"/>
      <c r="U65" s="116"/>
      <c r="V65" s="116"/>
      <c r="W65" s="127"/>
    </row>
    <row r="66" spans="10:23" x14ac:dyDescent="0.2">
      <c r="J66" s="24"/>
      <c r="P66" s="116"/>
      <c r="Q66" s="116"/>
      <c r="R66" s="116"/>
      <c r="S66" s="116"/>
      <c r="T66" s="116"/>
      <c r="U66" s="116"/>
      <c r="V66" s="116"/>
      <c r="W66" s="127"/>
    </row>
    <row r="67" spans="10:23" x14ac:dyDescent="0.2">
      <c r="J67" s="24"/>
      <c r="P67" s="116"/>
      <c r="Q67" s="116"/>
      <c r="R67" s="116"/>
      <c r="S67" s="116"/>
      <c r="T67" s="116"/>
      <c r="U67" s="116"/>
      <c r="V67" s="116"/>
      <c r="W67" s="127"/>
    </row>
    <row r="68" spans="10:23" x14ac:dyDescent="0.2">
      <c r="J68" s="24"/>
      <c r="P68" s="116"/>
      <c r="Q68" s="116"/>
      <c r="R68" s="116"/>
      <c r="S68" s="116"/>
      <c r="T68" s="116"/>
      <c r="U68" s="116"/>
      <c r="V68" s="116"/>
      <c r="W68" s="127"/>
    </row>
    <row r="69" spans="10:23" x14ac:dyDescent="0.2">
      <c r="J69" s="24"/>
      <c r="P69" s="116"/>
      <c r="Q69" s="116"/>
      <c r="R69" s="116"/>
      <c r="S69" s="116"/>
      <c r="T69" s="116"/>
      <c r="U69" s="116"/>
      <c r="V69" s="116"/>
      <c r="W69" s="127"/>
    </row>
    <row r="70" spans="10:23" x14ac:dyDescent="0.2">
      <c r="J70" s="25"/>
      <c r="P70" s="116"/>
      <c r="Q70" s="116"/>
      <c r="R70" s="116"/>
      <c r="S70" s="116"/>
      <c r="T70" s="116"/>
      <c r="U70" s="116"/>
      <c r="V70" s="116"/>
      <c r="W70" s="127"/>
    </row>
    <row r="71" spans="10:23" x14ac:dyDescent="0.2">
      <c r="J71" s="25"/>
      <c r="P71" s="116"/>
      <c r="Q71" s="116"/>
      <c r="R71" s="116"/>
      <c r="S71" s="116"/>
      <c r="T71" s="116"/>
      <c r="U71" s="116"/>
      <c r="V71" s="116"/>
      <c r="W71" s="127"/>
    </row>
    <row r="72" spans="10:23" x14ac:dyDescent="0.2">
      <c r="J72" s="25"/>
      <c r="P72" s="116"/>
      <c r="Q72" s="116"/>
      <c r="R72" s="116"/>
      <c r="S72" s="116"/>
      <c r="T72" s="116"/>
      <c r="U72" s="116"/>
      <c r="V72" s="116"/>
      <c r="W72" s="127"/>
    </row>
    <row r="73" spans="10:23" x14ac:dyDescent="0.2">
      <c r="J73" s="25"/>
      <c r="P73" s="116"/>
      <c r="Q73" s="116"/>
      <c r="R73" s="116"/>
      <c r="S73" s="116"/>
      <c r="T73" s="116"/>
      <c r="U73" s="116"/>
      <c r="V73" s="116"/>
      <c r="W73" s="127"/>
    </row>
    <row r="74" spans="10:23" x14ac:dyDescent="0.2">
      <c r="J74" s="25"/>
      <c r="P74" s="116"/>
      <c r="Q74" s="116"/>
      <c r="R74" s="116"/>
      <c r="S74" s="116"/>
      <c r="T74" s="116"/>
      <c r="U74" s="116"/>
      <c r="V74" s="116"/>
      <c r="W74" s="127"/>
    </row>
    <row r="75" spans="10:23" x14ac:dyDescent="0.2">
      <c r="J75" s="25"/>
      <c r="P75" s="116"/>
      <c r="Q75" s="116"/>
      <c r="R75" s="116"/>
      <c r="S75" s="116"/>
      <c r="T75" s="116"/>
      <c r="U75" s="116"/>
      <c r="V75" s="116"/>
      <c r="W75" s="127"/>
    </row>
    <row r="76" spans="10:23" x14ac:dyDescent="0.2">
      <c r="J76" s="25"/>
      <c r="P76" s="116"/>
      <c r="Q76" s="116"/>
      <c r="R76" s="116"/>
      <c r="S76" s="116"/>
      <c r="T76" s="116"/>
      <c r="U76" s="116"/>
      <c r="V76" s="116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DrolY+GZAAvDqA8oKZf4lkW0uFAdMPyEbi8GBcwTrZOWuRhC79z/Sg/iY5dF6S0NdAH7SV05N6IxIVF3LcWlwg==" saltValue="LOxVMTUXX5Wg8SYztluTVQ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27" priority="7">
      <formula>AND($K$19&gt;0,$K$19&lt;&gt;$H$9)</formula>
    </cfRule>
  </conditionalFormatting>
  <conditionalFormatting sqref="K22">
    <cfRule type="expression" dxfId="26" priority="6">
      <formula>AND($K$22&gt;0,$K$22&lt;&gt;$H$12)</formula>
    </cfRule>
  </conditionalFormatting>
  <conditionalFormatting sqref="K23">
    <cfRule type="expression" dxfId="25" priority="5" stopIfTrue="1">
      <formula>AND($K$23&gt;0,$K$23&lt;&gt;$H$13)</formula>
    </cfRule>
  </conditionalFormatting>
  <conditionalFormatting sqref="K24">
    <cfRule type="expression" dxfId="24" priority="4">
      <formula>AND($K$24&gt;0,$K$24&lt;&gt;$H$14)</formula>
    </cfRule>
  </conditionalFormatting>
  <conditionalFormatting sqref="J8:L8">
    <cfRule type="expression" dxfId="23" priority="3">
      <formula>$J$8&lt;&gt;""</formula>
    </cfRule>
  </conditionalFormatting>
  <conditionalFormatting sqref="B38:L38">
    <cfRule type="expression" dxfId="22" priority="2">
      <formula>AND($B$38&gt;0,$B$38&lt;&gt;$H$15)</formula>
    </cfRule>
  </conditionalFormatting>
  <conditionalFormatting sqref="E28">
    <cfRule type="expression" dxfId="21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F58B27D-9075-4902-B3C6-6CD8592706BD}">
          <x14:formula1>
            <xm:f>BD!$H$1:$H$21</xm:f>
          </x14:formula1>
          <xm:sqref>Q2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16BB5-CC54-4333-98E6-A651B4E6BA79}">
  <dimension ref="A1:BM394"/>
  <sheetViews>
    <sheetView zoomScaleNormal="100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" customWidth="1"/>
    <col min="10" max="10" width="12.85546875" style="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26"/>
      <c r="J1" s="26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B14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26"/>
      <c r="J2" s="26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14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B14_detalle!A1</v>
      </c>
      <c r="K5" s="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'1.INTRO'!C19</v>
      </c>
      <c r="K6" s="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257</v>
      </c>
      <c r="B7" s="52" t="s">
        <v>258</v>
      </c>
      <c r="C7" s="52" t="s">
        <v>259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'1.INTRO'!F19</v>
      </c>
      <c r="K7" s="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154"/>
      <c r="J8" s="170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"/>
      <c r="J9" s="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"/>
      <c r="J10" s="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"/>
      <c r="J11" s="8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"/>
      <c r="J12" s="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"/>
      <c r="J13" s="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"/>
      <c r="J14" s="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"/>
      <c r="J15" s="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"/>
      <c r="J16" s="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"/>
      <c r="J17" s="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"/>
      <c r="J18" s="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"/>
      <c r="J19" s="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"/>
      <c r="J20" s="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"/>
      <c r="J21" s="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"/>
      <c r="J22" s="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"/>
      <c r="J23" s="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"/>
      <c r="J24" s="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"/>
      <c r="J25" s="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"/>
      <c r="J26" s="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"/>
      <c r="J27" s="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"/>
      <c r="J28" s="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"/>
      <c r="J34" s="8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"/>
      <c r="J35" s="8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"/>
      <c r="J36" s="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"/>
      <c r="J37" s="8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"/>
      <c r="J38" s="8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"/>
      <c r="J39" s="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"/>
      <c r="J41" s="8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"/>
      <c r="J42" s="8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"/>
      <c r="J43" s="8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"/>
      <c r="J44" s="8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"/>
      <c r="J45" s="8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SUM(E38:E47)</f>
        <v>0</v>
      </c>
      <c r="F48" s="46"/>
      <c r="G48" s="51">
        <f>+E48+G31</f>
        <v>0</v>
      </c>
      <c r="H48" s="51">
        <f ca="1">+$H$2-INDIRECT($J$7)+G48</f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"/>
      <c r="J51" s="8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"/>
      <c r="J52" s="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"/>
      <c r="J53" s="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"/>
      <c r="J54" s="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"/>
      <c r="J55" s="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"/>
      <c r="J56" s="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"/>
      <c r="J57" s="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"/>
      <c r="J58" s="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"/>
      <c r="J59" s="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"/>
      <c r="J60" s="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"/>
      <c r="J61" s="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"/>
      <c r="J62" s="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"/>
      <c r="J63" s="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"/>
      <c r="J64" s="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"/>
      <c r="J65" s="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"/>
      <c r="J66" s="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"/>
      <c r="J67" s="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"/>
      <c r="J68" s="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"/>
      <c r="J69" s="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SUM(E64:E69)</f>
        <v>0</v>
      </c>
      <c r="F70" s="46"/>
      <c r="G70" s="51">
        <f>+E70+G59</f>
        <v>0</v>
      </c>
      <c r="H70" s="51">
        <f ca="1">+$H$2-INDIRECT($J$7)+G70</f>
        <v>0</v>
      </c>
      <c r="I70" s="4"/>
      <c r="J70" s="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"/>
      <c r="J71" s="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28"/>
      <c r="J72" s="28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"/>
      <c r="J73" s="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26"/>
      <c r="J74" s="26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B14</v>
      </c>
      <c r="B75" s="273"/>
      <c r="C75" s="273"/>
      <c r="D75" s="273"/>
      <c r="E75" s="273"/>
      <c r="F75" s="45"/>
      <c r="G75" s="45"/>
      <c r="H75" s="45"/>
      <c r="I75" s="26"/>
      <c r="J75" s="26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"/>
      <c r="J76" s="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28"/>
      <c r="J77" s="28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"/>
      <c r="J78" s="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"/>
      <c r="J79" s="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257</v>
      </c>
      <c r="B80" s="52" t="s">
        <v>258</v>
      </c>
      <c r="C80" s="52" t="s">
        <v>259</v>
      </c>
      <c r="D80" s="52" t="s">
        <v>260</v>
      </c>
      <c r="E80" s="52" t="s">
        <v>19</v>
      </c>
      <c r="F80" s="46"/>
      <c r="G80" s="46"/>
      <c r="H80" s="46"/>
      <c r="I80" s="4"/>
      <c r="J80" s="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"/>
      <c r="J81" s="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"/>
      <c r="J82" s="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"/>
      <c r="J83" s="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"/>
      <c r="J84" s="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"/>
      <c r="J85" s="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"/>
      <c r="J86" s="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"/>
      <c r="J87" s="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"/>
      <c r="J88" s="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"/>
      <c r="J89" s="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"/>
      <c r="J90" s="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"/>
      <c r="J91" s="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"/>
      <c r="J92" s="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"/>
      <c r="J93" s="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"/>
      <c r="J94" s="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"/>
      <c r="J95" s="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"/>
      <c r="J96" s="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"/>
      <c r="J97" s="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"/>
      <c r="J98" s="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"/>
      <c r="J99" s="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"/>
      <c r="J100" s="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"/>
      <c r="J101" s="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"/>
      <c r="J103" s="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"/>
      <c r="J105" s="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"/>
      <c r="J106" s="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"/>
      <c r="J107" s="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"/>
      <c r="J108" s="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"/>
      <c r="J109" s="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"/>
      <c r="J110" s="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"/>
      <c r="J111" s="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"/>
      <c r="J112" s="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"/>
      <c r="J113" s="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"/>
      <c r="J114" s="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"/>
      <c r="J115" s="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"/>
      <c r="J116" s="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"/>
      <c r="J117" s="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"/>
      <c r="J118" s="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"/>
      <c r="J119" s="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"/>
      <c r="J120" s="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"/>
      <c r="J121" s="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"/>
      <c r="J122" s="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"/>
      <c r="J123" s="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"/>
      <c r="J124" s="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"/>
      <c r="J125" s="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"/>
      <c r="J126" s="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"/>
      <c r="J127" s="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"/>
      <c r="J128" s="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"/>
      <c r="J129" s="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"/>
      <c r="J130" s="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"/>
      <c r="J131" s="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"/>
      <c r="J132" s="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"/>
      <c r="J133" s="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"/>
      <c r="J134" s="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"/>
      <c r="J135" s="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"/>
      <c r="J136" s="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"/>
      <c r="J137" s="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"/>
      <c r="J138" s="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"/>
      <c r="J139" s="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"/>
      <c r="J140" s="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"/>
      <c r="J141" s="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"/>
      <c r="J142" s="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"/>
      <c r="J143" s="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"/>
      <c r="J144" s="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28"/>
      <c r="J145" s="28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"/>
      <c r="J146" s="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26"/>
      <c r="J147" s="26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B14</v>
      </c>
      <c r="B148" s="273"/>
      <c r="C148" s="273"/>
      <c r="D148" s="273"/>
      <c r="E148" s="273"/>
      <c r="F148" s="45"/>
      <c r="G148" s="45"/>
      <c r="H148" s="45"/>
      <c r="I148" s="26"/>
      <c r="J148" s="26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"/>
      <c r="J149" s="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28"/>
      <c r="J150" s="28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"/>
      <c r="J151" s="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"/>
      <c r="J152" s="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257</v>
      </c>
      <c r="B153" s="52" t="s">
        <v>258</v>
      </c>
      <c r="C153" s="52" t="s">
        <v>259</v>
      </c>
      <c r="D153" s="52" t="s">
        <v>260</v>
      </c>
      <c r="E153" s="52" t="s">
        <v>19</v>
      </c>
      <c r="F153" s="46"/>
      <c r="G153" s="46"/>
      <c r="H153" s="46"/>
      <c r="I153" s="4"/>
      <c r="J153" s="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"/>
      <c r="J154" s="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"/>
      <c r="J155" s="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"/>
      <c r="J156" s="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"/>
      <c r="J157" s="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"/>
      <c r="J158" s="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"/>
      <c r="J159" s="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"/>
      <c r="J160" s="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"/>
      <c r="J161" s="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"/>
      <c r="J162" s="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"/>
      <c r="J163" s="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"/>
      <c r="J164" s="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"/>
      <c r="J165" s="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"/>
      <c r="J166" s="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"/>
      <c r="J167" s="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"/>
      <c r="J168" s="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"/>
      <c r="J169" s="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"/>
      <c r="J170" s="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"/>
      <c r="J171" s="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"/>
      <c r="J172" s="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"/>
      <c r="J173" s="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"/>
      <c r="J174" s="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"/>
      <c r="J176" s="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"/>
      <c r="J178" s="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"/>
      <c r="J179" s="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"/>
      <c r="J180" s="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"/>
      <c r="J181" s="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"/>
      <c r="J182" s="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"/>
      <c r="J183" s="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"/>
      <c r="J184" s="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"/>
      <c r="J185" s="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"/>
      <c r="J186" s="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"/>
      <c r="J187" s="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"/>
      <c r="J188" s="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"/>
      <c r="J189" s="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"/>
      <c r="J190" s="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"/>
      <c r="J191" s="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"/>
      <c r="J192" s="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"/>
      <c r="J193" s="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"/>
      <c r="J194" s="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"/>
      <c r="J195" s="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"/>
      <c r="J196" s="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"/>
      <c r="J197" s="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"/>
      <c r="J198" s="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"/>
      <c r="J199" s="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"/>
      <c r="J200" s="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"/>
      <c r="J201" s="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"/>
      <c r="J202" s="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"/>
      <c r="J203" s="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"/>
      <c r="J204" s="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"/>
      <c r="J205" s="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"/>
      <c r="J206" s="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"/>
      <c r="J207" s="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"/>
      <c r="J208" s="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"/>
      <c r="J209" s="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"/>
      <c r="J210" s="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"/>
      <c r="J211" s="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"/>
      <c r="J212" s="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"/>
      <c r="J213" s="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"/>
      <c r="J214" s="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"/>
      <c r="J215" s="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"/>
      <c r="J216" s="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"/>
      <c r="J217" s="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28"/>
      <c r="J218" s="28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"/>
      <c r="J219" s="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26"/>
      <c r="J220" s="26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B14</v>
      </c>
      <c r="B221" s="273"/>
      <c r="C221" s="273"/>
      <c r="D221" s="273"/>
      <c r="E221" s="273"/>
      <c r="F221" s="45"/>
      <c r="G221" s="45"/>
      <c r="H221" s="45"/>
      <c r="I221" s="26"/>
      <c r="J221" s="26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"/>
      <c r="J222" s="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28"/>
      <c r="J223" s="28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"/>
      <c r="J224" s="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"/>
      <c r="J225" s="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257</v>
      </c>
      <c r="B226" s="52" t="s">
        <v>258</v>
      </c>
      <c r="C226" s="52" t="s">
        <v>259</v>
      </c>
      <c r="D226" s="52" t="s">
        <v>260</v>
      </c>
      <c r="E226" s="52" t="s">
        <v>19</v>
      </c>
      <c r="F226" s="46"/>
      <c r="G226" s="46"/>
      <c r="H226" s="46"/>
      <c r="I226" s="4"/>
      <c r="J226" s="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"/>
      <c r="J227" s="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"/>
      <c r="J228" s="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"/>
      <c r="J229" s="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"/>
      <c r="J230" s="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"/>
      <c r="J231" s="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"/>
      <c r="J232" s="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"/>
      <c r="J233" s="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"/>
      <c r="J234" s="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"/>
      <c r="J235" s="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"/>
      <c r="J236" s="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"/>
      <c r="J237" s="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"/>
      <c r="J238" s="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"/>
      <c r="J239" s="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"/>
      <c r="J240" s="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"/>
      <c r="J241" s="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"/>
      <c r="J242" s="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"/>
      <c r="J243" s="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"/>
      <c r="J244" s="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"/>
      <c r="J245" s="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"/>
      <c r="J246" s="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"/>
      <c r="J247" s="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"/>
      <c r="J249" s="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"/>
      <c r="J251" s="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"/>
      <c r="J252" s="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"/>
      <c r="J253" s="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"/>
      <c r="J254" s="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"/>
      <c r="J255" s="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"/>
      <c r="J256" s="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"/>
      <c r="J257" s="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"/>
      <c r="J258" s="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"/>
      <c r="J259" s="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"/>
      <c r="J260" s="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"/>
      <c r="J261" s="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"/>
      <c r="J262" s="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"/>
      <c r="J263" s="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"/>
      <c r="J264" s="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"/>
      <c r="J265" s="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"/>
      <c r="J266" s="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"/>
      <c r="J267" s="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"/>
      <c r="J268" s="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"/>
      <c r="J269" s="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"/>
      <c r="J270" s="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"/>
      <c r="J271" s="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"/>
      <c r="J272" s="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"/>
      <c r="J273" s="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"/>
      <c r="J274" s="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"/>
      <c r="J275" s="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"/>
      <c r="J276" s="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"/>
      <c r="J277" s="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"/>
      <c r="J278" s="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"/>
      <c r="J279" s="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"/>
      <c r="J280" s="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"/>
      <c r="J281" s="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"/>
      <c r="J282" s="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"/>
      <c r="J283" s="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"/>
      <c r="J284" s="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"/>
      <c r="J285" s="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"/>
      <c r="J286" s="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"/>
      <c r="J287" s="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"/>
      <c r="J288" s="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"/>
      <c r="J289" s="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"/>
      <c r="J290" s="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28"/>
      <c r="J291" s="28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"/>
      <c r="J292" s="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26"/>
      <c r="J293" s="26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B14</v>
      </c>
      <c r="B294" s="273"/>
      <c r="C294" s="273"/>
      <c r="D294" s="273"/>
      <c r="E294" s="273"/>
      <c r="F294" s="45"/>
      <c r="G294" s="45"/>
      <c r="H294" s="45"/>
      <c r="I294" s="26"/>
      <c r="J294" s="26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"/>
      <c r="J295" s="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28"/>
      <c r="J296" s="28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"/>
      <c r="J297" s="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"/>
      <c r="J298" s="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257</v>
      </c>
      <c r="B299" s="52" t="s">
        <v>258</v>
      </c>
      <c r="C299" s="52" t="s">
        <v>259</v>
      </c>
      <c r="D299" s="52" t="s">
        <v>260</v>
      </c>
      <c r="E299" s="52" t="s">
        <v>19</v>
      </c>
      <c r="F299" s="46"/>
      <c r="G299" s="46"/>
      <c r="H299" s="46"/>
      <c r="I299" s="4"/>
      <c r="J299" s="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"/>
      <c r="J300" s="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"/>
      <c r="J301" s="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"/>
      <c r="J302" s="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"/>
      <c r="J303" s="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"/>
      <c r="J304" s="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"/>
      <c r="J305" s="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"/>
      <c r="J306" s="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"/>
      <c r="J307" s="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"/>
      <c r="J308" s="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"/>
      <c r="J309" s="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"/>
      <c r="J310" s="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"/>
      <c r="J311" s="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"/>
      <c r="J312" s="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"/>
      <c r="J313" s="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"/>
      <c r="J314" s="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"/>
      <c r="J315" s="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"/>
      <c r="J316" s="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"/>
      <c r="J317" s="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"/>
      <c r="J318" s="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"/>
      <c r="J319" s="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"/>
      <c r="J320" s="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"/>
      <c r="J322" s="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"/>
      <c r="J324" s="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"/>
      <c r="J325" s="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"/>
      <c r="J326" s="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"/>
      <c r="J327" s="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"/>
      <c r="J328" s="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"/>
      <c r="J329" s="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"/>
      <c r="J330" s="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"/>
      <c r="J331" s="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"/>
      <c r="J332" s="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"/>
      <c r="J333" s="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"/>
      <c r="J334" s="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"/>
      <c r="J335" s="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"/>
      <c r="J336" s="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"/>
      <c r="J337" s="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"/>
      <c r="J338" s="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"/>
      <c r="J339" s="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"/>
      <c r="J340" s="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"/>
      <c r="J341" s="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28"/>
      <c r="J342" s="28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"/>
      <c r="J343" s="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26"/>
      <c r="J344" s="26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B14</v>
      </c>
      <c r="B345" s="273"/>
      <c r="C345" s="273"/>
      <c r="D345" s="273"/>
      <c r="E345" s="273"/>
      <c r="F345" s="45"/>
      <c r="G345" s="45"/>
      <c r="H345" s="45"/>
      <c r="I345" s="26"/>
      <c r="J345" s="26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"/>
      <c r="J346" s="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28"/>
      <c r="J347" s="28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"/>
      <c r="J348" s="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"/>
      <c r="J349" s="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257</v>
      </c>
      <c r="B350" s="52" t="s">
        <v>258</v>
      </c>
      <c r="C350" s="52" t="s">
        <v>259</v>
      </c>
      <c r="D350" s="52" t="s">
        <v>260</v>
      </c>
      <c r="E350" s="52" t="s">
        <v>19</v>
      </c>
      <c r="F350" s="46"/>
      <c r="G350" s="46"/>
      <c r="H350" s="46"/>
      <c r="I350" s="4"/>
      <c r="J350" s="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"/>
      <c r="J351" s="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"/>
      <c r="J352" s="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"/>
      <c r="J353" s="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"/>
      <c r="J354" s="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"/>
      <c r="J355" s="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"/>
      <c r="J356" s="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"/>
      <c r="J357" s="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"/>
      <c r="J358" s="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"/>
      <c r="J359" s="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"/>
      <c r="J360" s="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"/>
      <c r="J361" s="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"/>
      <c r="J362" s="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"/>
      <c r="J363" s="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"/>
      <c r="J364" s="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"/>
      <c r="J365" s="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"/>
      <c r="J366" s="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"/>
      <c r="J367" s="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"/>
      <c r="J368" s="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"/>
      <c r="J369" s="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"/>
      <c r="J370" s="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"/>
      <c r="J371" s="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"/>
      <c r="J373" s="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"/>
      <c r="J375" s="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"/>
      <c r="J376" s="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"/>
      <c r="J377" s="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"/>
      <c r="J378" s="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"/>
      <c r="J379" s="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"/>
      <c r="J380" s="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"/>
      <c r="J381" s="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"/>
      <c r="J382" s="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"/>
      <c r="J383" s="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"/>
      <c r="J384" s="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"/>
      <c r="J385" s="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"/>
      <c r="J386" s="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"/>
      <c r="J387" s="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"/>
      <c r="J388" s="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"/>
      <c r="J389" s="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"/>
      <c r="J390" s="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"/>
      <c r="J391" s="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"/>
      <c r="J392" s="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28"/>
      <c r="J393" s="28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"/>
      <c r="J394" s="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m8zLmSUGu/RAop5RAn0locoDUtdmMYGwWb2uz+ni2LS+on0mI4gjmlqJZQdz0XmKSnNnk+rEdhq8dY/vJ/6+3w==" saltValue="Adgz+M0KT+6jwZuoIKWraw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20" priority="7" stopIfTrue="1" operator="notEqual">
      <formula>#REF!</formula>
    </cfRule>
  </conditionalFormatting>
  <conditionalFormatting sqref="E143">
    <cfRule type="cellIs" dxfId="19" priority="6" stopIfTrue="1" operator="notEqual">
      <formula>#REF!</formula>
    </cfRule>
  </conditionalFormatting>
  <conditionalFormatting sqref="E216">
    <cfRule type="cellIs" dxfId="18" priority="5" stopIfTrue="1" operator="notEqual">
      <formula>#REF!</formula>
    </cfRule>
  </conditionalFormatting>
  <conditionalFormatting sqref="E289">
    <cfRule type="cellIs" dxfId="17" priority="4" stopIfTrue="1" operator="notEqual">
      <formula>#REF!</formula>
    </cfRule>
  </conditionalFormatting>
  <conditionalFormatting sqref="E136:E142">
    <cfRule type="cellIs" dxfId="16" priority="3" stopIfTrue="1" operator="notEqual">
      <formula>#REF!</formula>
    </cfRule>
  </conditionalFormatting>
  <conditionalFormatting sqref="E209:E215">
    <cfRule type="cellIs" dxfId="15" priority="2" stopIfTrue="1" operator="notEqual">
      <formula>#REF!</formula>
    </cfRule>
  </conditionalFormatting>
  <conditionalFormatting sqref="E282:E288">
    <cfRule type="cellIs" dxfId="14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8A2981EE-0A27-4944-AC7B-CE3330049F5A}">
      <formula1>0</formula1>
      <formula2>1</formula2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EFE3A943-75C7-468C-A392-A51A72BD0871}">
      <formula1>0</formula1>
    </dataValidation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C8A13FF3-306C-49D0-8AF8-E06F7E4170CE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C56EBED-63E7-47C4-9206-CFB3791218E3}">
          <x14:formula1>
            <xm:f>BD!$H$1:$H$21</xm:f>
          </x14:formula1>
          <xm:sqref>J4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A5333-4416-4BDC-AE12-1E81768F9D88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7" customWidth="1"/>
    <col min="17" max="17" width="18" style="172" customWidth="1"/>
    <col min="18" max="22" width="15" style="177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6"/>
      <c r="Q1" s="171"/>
      <c r="R1" s="176"/>
      <c r="S1" s="176"/>
      <c r="T1" s="176"/>
      <c r="U1" s="176"/>
      <c r="V1" s="178"/>
    </row>
    <row r="2" spans="1:23" ht="36.75" x14ac:dyDescent="0.2">
      <c r="A2" s="22"/>
      <c r="G2" s="274" t="str">
        <f ca="1">IFERROR(INDIRECT(Q8),"Falta selección de nº beneficiario")</f>
        <v>Escribir denominación B15</v>
      </c>
      <c r="H2" s="274"/>
      <c r="I2" s="274"/>
      <c r="J2" s="274"/>
      <c r="K2" s="274"/>
      <c r="L2" s="274"/>
      <c r="Q2" s="172">
        <v>15</v>
      </c>
    </row>
    <row r="3" spans="1:23" x14ac:dyDescent="0.2">
      <c r="A3" s="22"/>
      <c r="P3" s="116"/>
      <c r="Q3" s="116" t="str">
        <f>IF(OR(Q2="p",Q2="e"),"B"&amp;Q2&amp;"_detalle!A1","B"&amp;Q2&amp;"_detalle!A1")</f>
        <v>B15_detalle!A1</v>
      </c>
      <c r="R3" s="116"/>
      <c r="S3" s="116"/>
      <c r="T3" s="116"/>
      <c r="U3" s="116"/>
      <c r="V3" s="116"/>
      <c r="W3" s="127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C:\ECO\001_COOPERA\01_CoFFEE\05_candidaturas\01_FdC_FF\FF\[02_FF_15_beneficiarios_220929_limpio.xlsx]B15_detalle</v>
      </c>
      <c r="R4" s="128"/>
      <c r="S4" s="128"/>
      <c r="T4" s="128"/>
      <c r="U4" s="128"/>
      <c r="V4" s="128"/>
      <c r="W4" s="173"/>
    </row>
    <row r="5" spans="1:23" x14ac:dyDescent="0.2">
      <c r="A5" s="22"/>
      <c r="P5" s="117" t="s">
        <v>295</v>
      </c>
      <c r="Q5" s="117">
        <f ca="1">LEN(Q4)</f>
        <v>112</v>
      </c>
      <c r="R5" s="116"/>
      <c r="S5" s="116"/>
      <c r="T5" s="116"/>
      <c r="U5" s="116"/>
      <c r="V5" s="116"/>
      <c r="W5" s="127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101</v>
      </c>
      <c r="R6" s="116"/>
      <c r="S6" s="116"/>
      <c r="T6" s="116"/>
      <c r="U6" s="114"/>
      <c r="V6" s="116"/>
      <c r="W6" s="127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B15_detalle</v>
      </c>
      <c r="R7" s="116"/>
      <c r="S7" s="116"/>
      <c r="T7" s="116"/>
      <c r="U7" s="114"/>
      <c r="V7" s="116"/>
      <c r="W7" s="127"/>
    </row>
    <row r="8" spans="1:23" s="93" customFormat="1" ht="20.100000000000001" customHeight="1" x14ac:dyDescent="0.25">
      <c r="A8" s="165" t="s">
        <v>277</v>
      </c>
      <c r="B8" s="165" t="str">
        <f>'1.INTRO'!A29</f>
        <v>A1</v>
      </c>
      <c r="C8" s="165" t="str">
        <f>'1.INTRO'!A30</f>
        <v>A2</v>
      </c>
      <c r="D8" s="165" t="str">
        <f>'1.INTRO'!A31</f>
        <v>A3</v>
      </c>
      <c r="E8" s="165" t="str">
        <f>'1.INTRO'!A32</f>
        <v>A4</v>
      </c>
      <c r="F8" s="165" t="str">
        <f>'1.INTRO'!A33</f>
        <v>A5</v>
      </c>
      <c r="G8" s="165" t="str">
        <f>'1.INTRO'!A34</f>
        <v>A6</v>
      </c>
      <c r="H8" s="165" t="s">
        <v>1</v>
      </c>
      <c r="I8" s="165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'1.INTRO'!C20</v>
      </c>
      <c r="R8" s="129"/>
      <c r="S8" s="116"/>
      <c r="T8" s="116"/>
      <c r="U8" s="115"/>
      <c r="V8" s="118"/>
      <c r="W8" s="164"/>
    </row>
    <row r="9" spans="1:23" s="96" customFormat="1" ht="20.100000000000001" customHeight="1" x14ac:dyDescent="0.25">
      <c r="A9" s="100" t="str">
        <f>BD!D2&amp;". "&amp;BD!E2</f>
        <v>1. Personal</v>
      </c>
      <c r="B9" s="101">
        <f ca="1">INDIRECT(Q11)</f>
        <v>0</v>
      </c>
      <c r="C9" s="101">
        <f t="shared" ref="B9:G14" ca="1" si="0">INDIRECT(R11)</f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64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27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B15_detalle!E25</v>
      </c>
      <c r="R11" s="116" t="str">
        <f ca="1">+Q23</f>
        <v>B15_detalle!E98</v>
      </c>
      <c r="S11" s="116" t="str">
        <f ca="1">+Q29</f>
        <v>B15_detalle!E171</v>
      </c>
      <c r="T11" s="116" t="str">
        <f ca="1">+Q35</f>
        <v>B15_detalle!E244</v>
      </c>
      <c r="U11" s="116" t="str">
        <f ca="1">+Q41</f>
        <v>B15_detalle!E317</v>
      </c>
      <c r="V11" s="116" t="str">
        <f ca="1">+Q45</f>
        <v>B15_detalle!E368</v>
      </c>
      <c r="W11" s="164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B15_detalle!E28</v>
      </c>
      <c r="R12" s="116" t="str">
        <f t="shared" ref="R12:R16" ca="1" si="6">+Q24</f>
        <v>B15_detalle!E101</v>
      </c>
      <c r="S12" s="116" t="str">
        <f t="shared" ref="S12:S16" ca="1" si="7">+Q30</f>
        <v>B15_detalle!E174</v>
      </c>
      <c r="T12" s="116" t="str">
        <f t="shared" ref="T12:T16" ca="1" si="8">+Q36</f>
        <v>B15_detalle!E247</v>
      </c>
      <c r="U12" s="116" t="str">
        <f t="shared" ref="U12:U14" ca="1" si="9">+Q42</f>
        <v>B15_detalle!E320</v>
      </c>
      <c r="V12" s="116" t="str">
        <f ca="1">+Q46</f>
        <v>B15_detalle!E371</v>
      </c>
      <c r="W12" s="164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B15_detalle!E31</v>
      </c>
      <c r="R13" s="116" t="str">
        <f t="shared" ca="1" si="6"/>
        <v>B15_detalle!E104</v>
      </c>
      <c r="S13" s="116" t="str">
        <f t="shared" ca="1" si="7"/>
        <v>B15_detalle!E177</v>
      </c>
      <c r="T13" s="116" t="str">
        <f t="shared" ca="1" si="8"/>
        <v>B15_detalle!E250</v>
      </c>
      <c r="U13" s="116" t="str">
        <f t="shared" ca="1" si="9"/>
        <v>B15_detalle!E323</v>
      </c>
      <c r="V13" s="116" t="str">
        <f ca="1">+Q47</f>
        <v>B15_detalle!E374</v>
      </c>
      <c r="W13" s="164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B15_detalle!E48</v>
      </c>
      <c r="R14" s="116" t="str">
        <f t="shared" ca="1" si="6"/>
        <v>B15_detalle!E121</v>
      </c>
      <c r="S14" s="116" t="str">
        <f t="shared" ca="1" si="7"/>
        <v>B15_detalle!E194</v>
      </c>
      <c r="T14" s="116" t="str">
        <f t="shared" ca="1" si="8"/>
        <v>B15_detalle!E267</v>
      </c>
      <c r="U14" s="116" t="str">
        <f t="shared" ca="1" si="9"/>
        <v>B15_detalle!E340</v>
      </c>
      <c r="V14" s="116" t="str">
        <f ca="1">+Q48</f>
        <v>B15_detalle!E391</v>
      </c>
      <c r="W14" s="164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B15_detalle!E59</v>
      </c>
      <c r="R15" s="116" t="str">
        <f t="shared" ca="1" si="6"/>
        <v>B15_detalle!E132</v>
      </c>
      <c r="S15" s="116" t="str">
        <f t="shared" ca="1" si="7"/>
        <v>B15_detalle!E205</v>
      </c>
      <c r="T15" s="116" t="str">
        <f t="shared" ca="1" si="8"/>
        <v>B15_detalle!E278</v>
      </c>
      <c r="U15" s="116"/>
      <c r="V15" s="116"/>
      <c r="W15" s="164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B15_detalle!E70</v>
      </c>
      <c r="R16" s="116" t="str">
        <f t="shared" ca="1" si="6"/>
        <v>B15_detalle!E143</v>
      </c>
      <c r="S16" s="116" t="str">
        <f t="shared" ca="1" si="7"/>
        <v>B15_detalle!E216</v>
      </c>
      <c r="T16" s="116" t="str">
        <f t="shared" ca="1" si="8"/>
        <v>B15_detalle!E289</v>
      </c>
      <c r="U16" s="116"/>
      <c r="V16" s="116"/>
      <c r="W16" s="164"/>
    </row>
    <row r="17" spans="1:23" s="93" customFormat="1" ht="20.100000000000001" customHeight="1" x14ac:dyDescent="0.25">
      <c r="P17" s="120">
        <v>25</v>
      </c>
      <c r="Q17" s="116" t="str">
        <f ca="1">+$Q$7&amp;"!E"&amp;P17</f>
        <v>B15_detalle!E25</v>
      </c>
      <c r="R17" s="115"/>
      <c r="S17" s="115"/>
      <c r="T17" s="115"/>
      <c r="U17" s="115"/>
      <c r="V17" s="118"/>
      <c r="W17" s="164"/>
    </row>
    <row r="18" spans="1:23" s="93" customFormat="1" ht="20.100000000000001" customHeight="1" x14ac:dyDescent="0.25">
      <c r="A18" s="165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ref="Q18:Q48" ca="1" si="12">+$Q$7&amp;"!E"&amp;P18</f>
        <v>B15_detalle!E28</v>
      </c>
      <c r="R18" s="118"/>
      <c r="S18" s="118"/>
      <c r="T18" s="118"/>
      <c r="U18" s="118"/>
      <c r="V18" s="118"/>
      <c r="W18" s="164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B15_detalle!E31</v>
      </c>
      <c r="R19" s="118"/>
      <c r="S19" s="118"/>
      <c r="T19" s="118"/>
      <c r="U19" s="118"/>
      <c r="V19" s="118"/>
      <c r="W19" s="164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B15_detalle!E48</v>
      </c>
      <c r="R20" s="118"/>
      <c r="S20" s="118"/>
      <c r="T20" s="118"/>
      <c r="U20" s="118"/>
      <c r="V20" s="118"/>
      <c r="W20" s="164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B15_detalle!E59</v>
      </c>
      <c r="R21" s="118"/>
      <c r="S21" s="118"/>
      <c r="T21" s="118"/>
      <c r="U21" s="118"/>
      <c r="V21" s="118"/>
      <c r="W21" s="164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B15_detalle!E70</v>
      </c>
      <c r="R22" s="118"/>
      <c r="S22" s="118"/>
      <c r="T22" s="118"/>
      <c r="U22" s="118"/>
      <c r="V22" s="118"/>
      <c r="W22" s="164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B15_detalle!E98</v>
      </c>
      <c r="R23" s="118"/>
      <c r="S23" s="118"/>
      <c r="T23" s="118"/>
      <c r="U23" s="118"/>
      <c r="V23" s="118"/>
      <c r="W23" s="164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B15_detalle!E101</v>
      </c>
      <c r="R24" s="118"/>
      <c r="S24" s="118"/>
      <c r="T24" s="118"/>
      <c r="U24" s="118"/>
      <c r="V24" s="118"/>
      <c r="W24" s="164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B15_detalle!E104</v>
      </c>
      <c r="R25" s="118"/>
      <c r="S25" s="118"/>
      <c r="T25" s="118"/>
      <c r="U25" s="118"/>
      <c r="V25" s="118"/>
      <c r="W25" s="164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B15_detalle!E121</v>
      </c>
      <c r="R26" s="118"/>
      <c r="S26" s="118"/>
      <c r="T26" s="118"/>
      <c r="U26" s="118"/>
      <c r="V26" s="118"/>
      <c r="W26" s="164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B15_detalle!E132</v>
      </c>
      <c r="R27" s="116"/>
      <c r="S27" s="116"/>
      <c r="T27" s="116"/>
      <c r="U27" s="116"/>
      <c r="V27" s="116"/>
      <c r="W27" s="127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B15_detalle!E143</v>
      </c>
      <c r="R28" s="114"/>
      <c r="S28" s="116"/>
      <c r="T28" s="116"/>
      <c r="U28" s="116"/>
      <c r="V28" s="116"/>
      <c r="W28" s="127"/>
    </row>
    <row r="29" spans="1:23" s="93" customFormat="1" ht="20.100000000000001" customHeight="1" x14ac:dyDescent="0.25">
      <c r="A29" s="99"/>
      <c r="B29" s="165">
        <f>+'1.INTRO'!A37</f>
        <v>0</v>
      </c>
      <c r="C29" s="165">
        <f>+'1.INTRO'!A38</f>
        <v>0</v>
      </c>
      <c r="D29" s="165">
        <f>+'1.INTRO'!A39</f>
        <v>0</v>
      </c>
      <c r="E29" s="165">
        <f>+'1.INTRO'!A40</f>
        <v>0</v>
      </c>
      <c r="F29" s="165">
        <f>+'1.INTRO'!A41</f>
        <v>0</v>
      </c>
      <c r="G29" s="165">
        <f>+'1.INTRO'!A42</f>
        <v>0</v>
      </c>
      <c r="H29" s="165">
        <f>+'1.INTRO'!A43</f>
        <v>0</v>
      </c>
      <c r="I29" s="165">
        <f>+'1.INTRO'!A44</f>
        <v>0</v>
      </c>
      <c r="J29" s="165">
        <f>+'1.INTRO'!A45</f>
        <v>0</v>
      </c>
      <c r="K29" s="165">
        <f>+'1.INTRO'!A46</f>
        <v>0</v>
      </c>
      <c r="L29" s="165">
        <f>+'1.INTRO'!A47</f>
        <v>0</v>
      </c>
      <c r="M29" s="97"/>
      <c r="P29" s="118">
        <f>+P23+73</f>
        <v>171</v>
      </c>
      <c r="Q29" s="116" t="str">
        <f t="shared" ca="1" si="12"/>
        <v>B15_detalle!E171</v>
      </c>
      <c r="R29" s="118"/>
      <c r="S29" s="118"/>
      <c r="T29" s="118"/>
      <c r="U29" s="118"/>
      <c r="V29" s="118"/>
      <c r="W29" s="164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B15_detalle!E174</v>
      </c>
      <c r="R30" s="118"/>
      <c r="S30" s="118"/>
      <c r="T30" s="118"/>
      <c r="U30" s="118"/>
      <c r="V30" s="118"/>
      <c r="W30" s="164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B15_detalle!E177</v>
      </c>
      <c r="R31" s="118"/>
      <c r="S31" s="118"/>
      <c r="T31" s="118"/>
      <c r="U31" s="118"/>
      <c r="V31" s="118"/>
      <c r="W31" s="164"/>
    </row>
    <row r="32" spans="1:23" s="93" customFormat="1" ht="20.100000000000001" customHeight="1" x14ac:dyDescent="0.25">
      <c r="A32" s="99"/>
      <c r="B32" s="165">
        <f>+'1.INTRO'!A48</f>
        <v>0</v>
      </c>
      <c r="C32" s="165">
        <f>+'1.INTRO'!A49</f>
        <v>0</v>
      </c>
      <c r="D32" s="165">
        <f>+'1.INTRO'!A50</f>
        <v>0</v>
      </c>
      <c r="E32" s="165">
        <f>+'1.INTRO'!A51</f>
        <v>0</v>
      </c>
      <c r="F32" s="165">
        <f>+'1.INTRO'!A52</f>
        <v>0</v>
      </c>
      <c r="G32" s="165">
        <f>+'1.INTRO'!A53</f>
        <v>0</v>
      </c>
      <c r="H32" s="165">
        <f>+'1.INTRO'!A54</f>
        <v>0</v>
      </c>
      <c r="I32" s="165">
        <f>+'1.INTRO'!A55</f>
        <v>0</v>
      </c>
      <c r="J32" s="165">
        <f>+'1.INTRO'!A56</f>
        <v>0</v>
      </c>
      <c r="K32" s="165">
        <f>+'1.INTRO'!A50</f>
        <v>0</v>
      </c>
      <c r="L32" s="165">
        <f>+'1.INTRO'!A51</f>
        <v>0</v>
      </c>
      <c r="P32" s="118">
        <f t="shared" si="19"/>
        <v>194</v>
      </c>
      <c r="Q32" s="116" t="str">
        <f t="shared" ca="1" si="12"/>
        <v>B15_detalle!E194</v>
      </c>
      <c r="R32" s="118"/>
      <c r="S32" s="118"/>
      <c r="T32" s="118"/>
      <c r="U32" s="118"/>
      <c r="V32" s="118"/>
      <c r="W32" s="164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B15_detalle!E205</v>
      </c>
      <c r="R33" s="118"/>
      <c r="S33" s="118"/>
      <c r="T33" s="118"/>
      <c r="U33" s="118"/>
      <c r="V33" s="118"/>
      <c r="W33" s="164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B15_detalle!E216</v>
      </c>
      <c r="R34" s="118"/>
      <c r="S34" s="118"/>
      <c r="T34" s="118"/>
      <c r="U34" s="118"/>
      <c r="V34" s="118"/>
      <c r="W34" s="164"/>
    </row>
    <row r="35" spans="1:23" s="93" customFormat="1" ht="20.100000000000001" customHeight="1" x14ac:dyDescent="0.25">
      <c r="A35" s="99"/>
      <c r="B35" s="165">
        <f>+'1.INTRO'!A52</f>
        <v>0</v>
      </c>
      <c r="C35" s="165">
        <f>+'1.INTRO'!A53</f>
        <v>0</v>
      </c>
      <c r="D35" s="165">
        <f>+'1.INTRO'!A54</f>
        <v>0</v>
      </c>
      <c r="E35" s="165">
        <f>+'1.INTRO'!A55</f>
        <v>0</v>
      </c>
      <c r="F35" s="165">
        <f>+'1.INTRO'!A56</f>
        <v>0</v>
      </c>
      <c r="G35" s="165">
        <f>+'1.INTRO'!A57</f>
        <v>0</v>
      </c>
      <c r="H35" s="165">
        <f>+'1.INTRO'!A58</f>
        <v>0</v>
      </c>
      <c r="I35" s="165">
        <f>+'1.INTRO'!A59</f>
        <v>0</v>
      </c>
      <c r="J35" s="165">
        <f>+'1.INTRO'!A60</f>
        <v>0</v>
      </c>
      <c r="K35" s="165">
        <f>+'1.INTRO'!A61</f>
        <v>0</v>
      </c>
      <c r="L35" s="165">
        <f>+'1.INTRO'!A62</f>
        <v>0</v>
      </c>
      <c r="P35" s="118">
        <f t="shared" si="19"/>
        <v>244</v>
      </c>
      <c r="Q35" s="116" t="str">
        <f t="shared" ca="1" si="12"/>
        <v>B15_detalle!E244</v>
      </c>
      <c r="R35" s="118"/>
      <c r="S35" s="118"/>
      <c r="T35" s="118"/>
      <c r="U35" s="118"/>
      <c r="V35" s="118"/>
      <c r="W35" s="164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B15_detalle!E247</v>
      </c>
      <c r="R36" s="118"/>
      <c r="S36" s="118"/>
      <c r="T36" s="118"/>
      <c r="U36" s="118"/>
      <c r="V36" s="118"/>
      <c r="W36" s="164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B15_detalle!E250</v>
      </c>
      <c r="R37" s="118"/>
      <c r="S37" s="118"/>
      <c r="T37" s="118"/>
      <c r="U37" s="118"/>
      <c r="V37" s="118"/>
      <c r="W37" s="164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B15_detalle!E267</v>
      </c>
      <c r="R38" s="118"/>
      <c r="S38" s="118"/>
      <c r="T38" s="118"/>
      <c r="U38" s="118"/>
      <c r="V38" s="118"/>
      <c r="W38" s="164"/>
    </row>
    <row r="39" spans="1:23" ht="18" x14ac:dyDescent="0.25">
      <c r="J39" s="24"/>
      <c r="P39" s="118">
        <f t="shared" si="19"/>
        <v>278</v>
      </c>
      <c r="Q39" s="116" t="str">
        <f t="shared" ca="1" si="12"/>
        <v>B15_detalle!E278</v>
      </c>
      <c r="R39" s="116"/>
      <c r="S39" s="116"/>
      <c r="T39" s="116"/>
      <c r="U39" s="116"/>
      <c r="V39" s="116"/>
      <c r="W39" s="127"/>
    </row>
    <row r="40" spans="1:23" ht="18" x14ac:dyDescent="0.25">
      <c r="J40" s="24"/>
      <c r="P40" s="118">
        <f t="shared" si="19"/>
        <v>289</v>
      </c>
      <c r="Q40" s="116" t="str">
        <f t="shared" ca="1" si="12"/>
        <v>B15_detalle!E289</v>
      </c>
      <c r="R40" s="116"/>
      <c r="S40" s="116"/>
      <c r="T40" s="116"/>
      <c r="U40" s="116"/>
      <c r="V40" s="116"/>
      <c r="W40" s="127"/>
    </row>
    <row r="41" spans="1:23" ht="18" x14ac:dyDescent="0.25">
      <c r="J41" s="24"/>
      <c r="P41" s="118">
        <f t="shared" si="19"/>
        <v>317</v>
      </c>
      <c r="Q41" s="116" t="str">
        <f t="shared" ca="1" si="12"/>
        <v>B15_detalle!E317</v>
      </c>
      <c r="R41" s="116"/>
      <c r="S41" s="116"/>
      <c r="T41" s="116"/>
      <c r="U41" s="116"/>
      <c r="V41" s="116"/>
      <c r="W41" s="127"/>
    </row>
    <row r="42" spans="1:23" ht="18" x14ac:dyDescent="0.25">
      <c r="J42" s="24"/>
      <c r="P42" s="118">
        <f t="shared" si="19"/>
        <v>320</v>
      </c>
      <c r="Q42" s="116" t="str">
        <f t="shared" ca="1" si="12"/>
        <v>B15_detalle!E320</v>
      </c>
      <c r="R42" s="116"/>
      <c r="S42" s="116"/>
      <c r="T42" s="116"/>
      <c r="U42" s="116"/>
      <c r="V42" s="116"/>
      <c r="W42" s="127"/>
    </row>
    <row r="43" spans="1:23" ht="18" x14ac:dyDescent="0.25">
      <c r="J43" s="24"/>
      <c r="P43" s="118">
        <f t="shared" si="19"/>
        <v>323</v>
      </c>
      <c r="Q43" s="116" t="str">
        <f t="shared" ca="1" si="12"/>
        <v>B15_detalle!E323</v>
      </c>
      <c r="R43" s="116"/>
      <c r="S43" s="116"/>
      <c r="T43" s="116"/>
      <c r="U43" s="116"/>
      <c r="V43" s="116"/>
      <c r="W43" s="127"/>
    </row>
    <row r="44" spans="1:23" ht="18" x14ac:dyDescent="0.25">
      <c r="J44" s="24"/>
      <c r="P44" s="118">
        <f t="shared" si="19"/>
        <v>340</v>
      </c>
      <c r="Q44" s="116" t="str">
        <f t="shared" ca="1" si="12"/>
        <v>B15_detalle!E340</v>
      </c>
      <c r="R44" s="116"/>
      <c r="S44" s="116"/>
      <c r="T44" s="116"/>
      <c r="U44" s="116"/>
      <c r="V44" s="116"/>
      <c r="W44" s="127"/>
    </row>
    <row r="45" spans="1:23" ht="18" x14ac:dyDescent="0.25">
      <c r="J45" s="24"/>
      <c r="P45" s="118">
        <v>368</v>
      </c>
      <c r="Q45" s="116" t="str">
        <f t="shared" ca="1" si="12"/>
        <v>B15_detalle!E368</v>
      </c>
      <c r="R45" s="116"/>
      <c r="S45" s="116"/>
      <c r="T45" s="116"/>
      <c r="U45" s="116"/>
      <c r="V45" s="116"/>
      <c r="W45" s="127"/>
    </row>
    <row r="46" spans="1:23" ht="18" x14ac:dyDescent="0.25">
      <c r="J46" s="24"/>
      <c r="P46" s="118">
        <v>371</v>
      </c>
      <c r="Q46" s="116" t="str">
        <f t="shared" ca="1" si="12"/>
        <v>B15_detalle!E371</v>
      </c>
      <c r="R46" s="116"/>
      <c r="S46" s="116"/>
      <c r="T46" s="116"/>
      <c r="U46" s="116"/>
      <c r="V46" s="116"/>
      <c r="W46" s="127"/>
    </row>
    <row r="47" spans="1:23" ht="18" x14ac:dyDescent="0.25">
      <c r="J47" s="24"/>
      <c r="P47" s="118">
        <v>374</v>
      </c>
      <c r="Q47" s="116" t="str">
        <f t="shared" ca="1" si="12"/>
        <v>B15_detalle!E374</v>
      </c>
      <c r="R47" s="116"/>
      <c r="S47" s="116"/>
      <c r="T47" s="116"/>
      <c r="U47" s="116"/>
      <c r="V47" s="116"/>
      <c r="W47" s="127"/>
    </row>
    <row r="48" spans="1:23" ht="18" x14ac:dyDescent="0.25">
      <c r="J48" s="24"/>
      <c r="P48" s="118">
        <v>391</v>
      </c>
      <c r="Q48" s="116" t="str">
        <f t="shared" ca="1" si="12"/>
        <v>B15_detalle!E391</v>
      </c>
      <c r="R48" s="116"/>
      <c r="S48" s="116"/>
      <c r="T48" s="116"/>
      <c r="U48" s="116"/>
      <c r="V48" s="116"/>
      <c r="W48" s="127"/>
    </row>
    <row r="49" spans="10:23" ht="18" x14ac:dyDescent="0.25">
      <c r="J49" s="24"/>
      <c r="P49" s="118"/>
      <c r="Q49" s="116"/>
      <c r="R49" s="116"/>
      <c r="S49" s="116"/>
      <c r="T49" s="116"/>
      <c r="U49" s="116"/>
      <c r="V49" s="116"/>
      <c r="W49" s="127"/>
    </row>
    <row r="50" spans="10:23" ht="18" x14ac:dyDescent="0.25">
      <c r="J50" s="24"/>
      <c r="P50" s="118"/>
      <c r="Q50" s="116"/>
      <c r="R50" s="116"/>
      <c r="S50" s="116"/>
      <c r="T50" s="116"/>
      <c r="U50" s="116"/>
      <c r="V50" s="116"/>
      <c r="W50" s="127"/>
    </row>
    <row r="51" spans="10:23" ht="18" x14ac:dyDescent="0.25">
      <c r="J51" s="24"/>
      <c r="P51" s="118"/>
      <c r="Q51" s="116"/>
      <c r="R51" s="116"/>
      <c r="S51" s="116"/>
      <c r="T51" s="116"/>
      <c r="U51" s="116"/>
      <c r="V51" s="116"/>
      <c r="W51" s="127"/>
    </row>
    <row r="52" spans="10:23" ht="18" x14ac:dyDescent="0.25">
      <c r="J52" s="24"/>
      <c r="P52" s="118"/>
      <c r="Q52" s="116"/>
      <c r="R52" s="116"/>
      <c r="S52" s="116"/>
      <c r="T52" s="116"/>
      <c r="U52" s="116"/>
      <c r="V52" s="116"/>
      <c r="W52" s="127"/>
    </row>
    <row r="53" spans="10:23" x14ac:dyDescent="0.2">
      <c r="J53" s="24"/>
      <c r="P53" s="116"/>
      <c r="Q53" s="116"/>
      <c r="R53" s="116"/>
      <c r="S53" s="116"/>
      <c r="T53" s="116"/>
      <c r="U53" s="116"/>
      <c r="V53" s="116"/>
      <c r="W53" s="127"/>
    </row>
    <row r="54" spans="10:23" x14ac:dyDescent="0.2">
      <c r="J54" s="24"/>
      <c r="P54" s="116"/>
      <c r="Q54" s="116"/>
      <c r="R54" s="116"/>
      <c r="S54" s="116"/>
      <c r="T54" s="116"/>
      <c r="U54" s="116"/>
      <c r="V54" s="116"/>
      <c r="W54" s="127"/>
    </row>
    <row r="55" spans="10:23" x14ac:dyDescent="0.2">
      <c r="J55" s="24"/>
      <c r="P55" s="116"/>
      <c r="Q55" s="116"/>
      <c r="R55" s="116"/>
      <c r="S55" s="116"/>
      <c r="T55" s="116"/>
      <c r="U55" s="116"/>
      <c r="V55" s="116"/>
      <c r="W55" s="127"/>
    </row>
    <row r="56" spans="10:23" x14ac:dyDescent="0.2">
      <c r="J56" s="24"/>
      <c r="P56" s="116"/>
      <c r="Q56" s="116"/>
      <c r="R56" s="116"/>
      <c r="S56" s="116"/>
      <c r="T56" s="116"/>
      <c r="U56" s="116"/>
      <c r="V56" s="116"/>
      <c r="W56" s="127"/>
    </row>
    <row r="57" spans="10:23" x14ac:dyDescent="0.2">
      <c r="J57" s="24"/>
      <c r="P57" s="116"/>
      <c r="Q57" s="116"/>
      <c r="R57" s="116"/>
      <c r="S57" s="116"/>
      <c r="T57" s="116"/>
      <c r="U57" s="116"/>
      <c r="V57" s="116"/>
      <c r="W57" s="127"/>
    </row>
    <row r="58" spans="10:23" x14ac:dyDescent="0.2">
      <c r="J58" s="24"/>
      <c r="P58" s="116"/>
      <c r="Q58" s="116"/>
      <c r="R58" s="116"/>
      <c r="S58" s="116"/>
      <c r="T58" s="116"/>
      <c r="U58" s="116"/>
      <c r="V58" s="116"/>
      <c r="W58" s="127"/>
    </row>
    <row r="59" spans="10:23" x14ac:dyDescent="0.2">
      <c r="J59" s="24"/>
      <c r="P59" s="116"/>
      <c r="Q59" s="116"/>
      <c r="R59" s="116"/>
      <c r="S59" s="116"/>
      <c r="T59" s="116"/>
      <c r="U59" s="116"/>
      <c r="V59" s="116"/>
      <c r="W59" s="127"/>
    </row>
    <row r="60" spans="10:23" x14ac:dyDescent="0.2">
      <c r="J60" s="24"/>
      <c r="P60" s="116"/>
      <c r="Q60" s="116"/>
      <c r="R60" s="116"/>
      <c r="S60" s="116"/>
      <c r="T60" s="116"/>
      <c r="U60" s="116"/>
      <c r="V60" s="116"/>
      <c r="W60" s="127"/>
    </row>
    <row r="61" spans="10:23" x14ac:dyDescent="0.2">
      <c r="J61" s="24"/>
      <c r="P61" s="116"/>
      <c r="Q61" s="116"/>
      <c r="R61" s="116"/>
      <c r="S61" s="116"/>
      <c r="T61" s="116"/>
      <c r="U61" s="116"/>
      <c r="V61" s="116"/>
      <c r="W61" s="127"/>
    </row>
    <row r="62" spans="10:23" x14ac:dyDescent="0.2">
      <c r="J62" s="24"/>
      <c r="P62" s="116"/>
      <c r="Q62" s="116"/>
      <c r="R62" s="116"/>
      <c r="S62" s="116"/>
      <c r="T62" s="116"/>
      <c r="U62" s="116"/>
      <c r="V62" s="116"/>
      <c r="W62" s="127"/>
    </row>
    <row r="63" spans="10:23" x14ac:dyDescent="0.2">
      <c r="J63" s="24"/>
      <c r="P63" s="116"/>
      <c r="Q63" s="116"/>
      <c r="R63" s="116"/>
      <c r="S63" s="116"/>
      <c r="T63" s="116"/>
      <c r="U63" s="116"/>
      <c r="V63" s="116"/>
      <c r="W63" s="127"/>
    </row>
    <row r="64" spans="10:23" x14ac:dyDescent="0.2">
      <c r="J64" s="24"/>
      <c r="P64" s="116"/>
      <c r="Q64" s="116"/>
      <c r="R64" s="116"/>
      <c r="S64" s="116"/>
      <c r="T64" s="116"/>
      <c r="U64" s="116"/>
      <c r="V64" s="116"/>
      <c r="W64" s="127"/>
    </row>
    <row r="65" spans="10:23" x14ac:dyDescent="0.2">
      <c r="J65" s="24"/>
      <c r="P65" s="116"/>
      <c r="Q65" s="116"/>
      <c r="R65" s="116"/>
      <c r="S65" s="116"/>
      <c r="T65" s="116"/>
      <c r="U65" s="116"/>
      <c r="V65" s="116"/>
      <c r="W65" s="127"/>
    </row>
    <row r="66" spans="10:23" x14ac:dyDescent="0.2">
      <c r="J66" s="24"/>
      <c r="P66" s="116"/>
      <c r="Q66" s="116"/>
      <c r="R66" s="116"/>
      <c r="S66" s="116"/>
      <c r="T66" s="116"/>
      <c r="U66" s="116"/>
      <c r="V66" s="116"/>
      <c r="W66" s="127"/>
    </row>
    <row r="67" spans="10:23" x14ac:dyDescent="0.2">
      <c r="J67" s="24"/>
      <c r="P67" s="116"/>
      <c r="Q67" s="116"/>
      <c r="R67" s="116"/>
      <c r="S67" s="116"/>
      <c r="T67" s="116"/>
      <c r="U67" s="116"/>
      <c r="V67" s="116"/>
      <c r="W67" s="127"/>
    </row>
    <row r="68" spans="10:23" x14ac:dyDescent="0.2">
      <c r="J68" s="24"/>
      <c r="P68" s="116"/>
      <c r="Q68" s="116"/>
      <c r="R68" s="116"/>
      <c r="S68" s="116"/>
      <c r="T68" s="116"/>
      <c r="U68" s="116"/>
      <c r="V68" s="116"/>
      <c r="W68" s="127"/>
    </row>
    <row r="69" spans="10:23" x14ac:dyDescent="0.2">
      <c r="J69" s="24"/>
      <c r="P69" s="116"/>
      <c r="Q69" s="116"/>
      <c r="R69" s="116"/>
      <c r="S69" s="116"/>
      <c r="T69" s="116"/>
      <c r="U69" s="116"/>
      <c r="V69" s="116"/>
      <c r="W69" s="127"/>
    </row>
    <row r="70" spans="10:23" x14ac:dyDescent="0.2">
      <c r="J70" s="25"/>
      <c r="P70" s="116"/>
      <c r="Q70" s="116"/>
      <c r="R70" s="116"/>
      <c r="S70" s="116"/>
      <c r="T70" s="116"/>
      <c r="U70" s="116"/>
      <c r="V70" s="116"/>
      <c r="W70" s="127"/>
    </row>
    <row r="71" spans="10:23" x14ac:dyDescent="0.2">
      <c r="J71" s="25"/>
      <c r="P71" s="116"/>
      <c r="Q71" s="116"/>
      <c r="R71" s="116"/>
      <c r="S71" s="116"/>
      <c r="T71" s="116"/>
      <c r="U71" s="116"/>
      <c r="V71" s="116"/>
      <c r="W71" s="127"/>
    </row>
    <row r="72" spans="10:23" x14ac:dyDescent="0.2">
      <c r="J72" s="25"/>
      <c r="P72" s="116"/>
      <c r="Q72" s="116"/>
      <c r="R72" s="116"/>
      <c r="S72" s="116"/>
      <c r="T72" s="116"/>
      <c r="U72" s="116"/>
      <c r="V72" s="116"/>
      <c r="W72" s="127"/>
    </row>
    <row r="73" spans="10:23" x14ac:dyDescent="0.2">
      <c r="J73" s="25"/>
      <c r="P73" s="116"/>
      <c r="Q73" s="116"/>
      <c r="R73" s="116"/>
      <c r="S73" s="116"/>
      <c r="T73" s="116"/>
      <c r="U73" s="116"/>
      <c r="V73" s="116"/>
      <c r="W73" s="127"/>
    </row>
    <row r="74" spans="10:23" x14ac:dyDescent="0.2">
      <c r="J74" s="25"/>
      <c r="P74" s="116"/>
      <c r="Q74" s="116"/>
      <c r="R74" s="116"/>
      <c r="S74" s="116"/>
      <c r="T74" s="116"/>
      <c r="U74" s="116"/>
      <c r="V74" s="116"/>
      <c r="W74" s="127"/>
    </row>
    <row r="75" spans="10:23" x14ac:dyDescent="0.2">
      <c r="J75" s="25"/>
      <c r="P75" s="116"/>
      <c r="Q75" s="116"/>
      <c r="R75" s="116"/>
      <c r="S75" s="116"/>
      <c r="T75" s="116"/>
      <c r="U75" s="116"/>
      <c r="V75" s="116"/>
      <c r="W75" s="127"/>
    </row>
    <row r="76" spans="10:23" x14ac:dyDescent="0.2">
      <c r="J76" s="25"/>
      <c r="P76" s="116"/>
      <c r="Q76" s="116"/>
      <c r="R76" s="116"/>
      <c r="S76" s="116"/>
      <c r="T76" s="116"/>
      <c r="U76" s="116"/>
      <c r="V76" s="116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3ZUn1xCpHeC5N8uGGEMrihzzHQOSacP9cpzopIAQi2jhnpJIgkhMQS3jJRQA2xWmU9280liPp5bYuwcsQZxnOQ==" saltValue="qdR24uKF/JdgYas84enulg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13" priority="7">
      <formula>AND($K$19&gt;0,$K$19&lt;&gt;$H$9)</formula>
    </cfRule>
  </conditionalFormatting>
  <conditionalFormatting sqref="K22">
    <cfRule type="expression" dxfId="12" priority="6">
      <formula>AND($K$22&gt;0,$K$22&lt;&gt;$H$12)</formula>
    </cfRule>
  </conditionalFormatting>
  <conditionalFormatting sqref="K23">
    <cfRule type="expression" dxfId="11" priority="5" stopIfTrue="1">
      <formula>AND($K$23&gt;0,$K$23&lt;&gt;$H$13)</formula>
    </cfRule>
  </conditionalFormatting>
  <conditionalFormatting sqref="K24">
    <cfRule type="expression" dxfId="10" priority="4">
      <formula>AND($K$24&gt;0,$K$24&lt;&gt;$H$14)</formula>
    </cfRule>
  </conditionalFormatting>
  <conditionalFormatting sqref="J8:L8">
    <cfRule type="expression" dxfId="9" priority="3">
      <formula>$J$8&lt;&gt;""</formula>
    </cfRule>
  </conditionalFormatting>
  <conditionalFormatting sqref="B38:L38">
    <cfRule type="expression" dxfId="8" priority="2">
      <formula>AND($B$38&gt;0,$B$38&lt;&gt;$H$15)</formula>
    </cfRule>
  </conditionalFormatting>
  <conditionalFormatting sqref="E28">
    <cfRule type="expression" dxfId="7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D6F1E5A-8434-4859-8F78-FC27507108D9}">
          <x14:formula1>
            <xm:f>BD!$H$1:$H$21</xm:f>
          </x14:formula1>
          <xm:sqref>Q2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D6551-4AD5-4B80-8335-3B15C2B40A6C}">
  <dimension ref="A1:BM394"/>
  <sheetViews>
    <sheetView zoomScaleNormal="100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" customWidth="1"/>
    <col min="10" max="10" width="12.85546875" style="4" customWidth="1"/>
    <col min="11" max="11" width="18.5703125" style="4" customWidth="1"/>
    <col min="12" max="12" width="23.42578125" style="8" customWidth="1"/>
    <col min="13" max="13" width="25.85546875" style="8" customWidth="1"/>
    <col min="14" max="36" width="10.85546875" style="4"/>
    <col min="37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26"/>
      <c r="J1" s="26"/>
      <c r="K1" s="26"/>
      <c r="L1" s="4"/>
      <c r="M1" s="4"/>
      <c r="N1" s="4"/>
      <c r="O1" s="8"/>
      <c r="P1" s="8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B15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26"/>
      <c r="J2" s="26"/>
      <c r="K2" s="26"/>
      <c r="L2" s="4"/>
      <c r="M2" s="4"/>
      <c r="N2" s="4"/>
      <c r="O2" s="8"/>
      <c r="P2" s="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15</v>
      </c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B15_detalle!A1</v>
      </c>
      <c r="K5" s="4"/>
      <c r="L5" s="8"/>
      <c r="M5" s="8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'1.INTRO'!C20</v>
      </c>
      <c r="K6" s="4"/>
      <c r="L6" s="8"/>
      <c r="M6" s="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257</v>
      </c>
      <c r="B7" s="52" t="s">
        <v>258</v>
      </c>
      <c r="C7" s="52" t="s">
        <v>259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'1.INTRO'!F20</v>
      </c>
      <c r="K7" s="4"/>
      <c r="L7" s="8"/>
      <c r="M7" s="8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154"/>
      <c r="J8" s="170"/>
      <c r="K8" s="8"/>
      <c r="L8" s="8"/>
      <c r="M8" s="8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"/>
      <c r="J9" s="4"/>
      <c r="K9" s="4"/>
      <c r="L9" s="8"/>
      <c r="M9" s="8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"/>
      <c r="J10" s="4"/>
      <c r="K10" s="8"/>
      <c r="L10" s="8"/>
      <c r="M10" s="8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"/>
      <c r="J11" s="8"/>
      <c r="K11" s="8"/>
      <c r="L11" s="8"/>
      <c r="M11" s="8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"/>
      <c r="J12" s="4"/>
      <c r="K12" s="4"/>
      <c r="L12" s="8"/>
      <c r="M12" s="8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"/>
      <c r="J13" s="4"/>
      <c r="K13" s="4"/>
      <c r="L13" s="8"/>
      <c r="M13" s="8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"/>
      <c r="J14" s="4"/>
      <c r="K14" s="4"/>
      <c r="L14" s="8"/>
      <c r="M14" s="8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"/>
      <c r="J15" s="4"/>
      <c r="K15" s="4"/>
      <c r="L15" s="8"/>
      <c r="M15" s="8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"/>
      <c r="J16" s="4"/>
      <c r="K16" s="4"/>
      <c r="L16" s="8"/>
      <c r="M16" s="8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"/>
      <c r="J17" s="4"/>
      <c r="K17" s="4"/>
      <c r="L17" s="8"/>
      <c r="M17" s="8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"/>
      <c r="J18" s="4"/>
      <c r="K18" s="4"/>
      <c r="L18" s="8"/>
      <c r="M18" s="8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"/>
      <c r="J19" s="4"/>
      <c r="K19" s="4"/>
      <c r="L19" s="8"/>
      <c r="M19" s="8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"/>
      <c r="J20" s="4"/>
      <c r="K20" s="4"/>
      <c r="L20" s="8"/>
      <c r="M20" s="8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"/>
      <c r="J21" s="4"/>
      <c r="K21" s="4"/>
      <c r="L21" s="8"/>
      <c r="M21" s="8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"/>
      <c r="J22" s="4"/>
      <c r="K22" s="4"/>
      <c r="L22" s="8"/>
      <c r="M22" s="8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"/>
      <c r="J23" s="4"/>
      <c r="K23" s="4"/>
      <c r="L23" s="8"/>
      <c r="M23" s="8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"/>
      <c r="J24" s="4"/>
      <c r="K24" s="4"/>
      <c r="L24" s="8"/>
      <c r="M24" s="8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"/>
      <c r="J25" s="4"/>
      <c r="K25" s="4"/>
      <c r="L25" s="8"/>
      <c r="M25" s="8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"/>
      <c r="J26" s="4"/>
      <c r="K26" s="4"/>
      <c r="L26" s="8"/>
      <c r="M26" s="8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"/>
      <c r="J27" s="4"/>
      <c r="K27" s="4"/>
      <c r="L27" s="8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"/>
      <c r="J28" s="4"/>
      <c r="K28" s="4"/>
      <c r="L28" s="8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"/>
      <c r="J34" s="8"/>
      <c r="K34" s="8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"/>
      <c r="J35" s="8"/>
      <c r="K35" s="8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"/>
      <c r="J36" s="4"/>
      <c r="K36" s="4"/>
      <c r="L36" s="4"/>
      <c r="M36" s="8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"/>
      <c r="J37" s="8"/>
      <c r="K37" s="8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"/>
      <c r="J38" s="8"/>
      <c r="K38" s="8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"/>
      <c r="J39" s="4"/>
      <c r="K39" s="4"/>
      <c r="L39" s="4"/>
      <c r="M39" s="8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"/>
      <c r="J41" s="8"/>
      <c r="K41" s="4"/>
      <c r="L41" s="16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"/>
      <c r="J42" s="8"/>
      <c r="K42" s="4"/>
      <c r="L42" s="166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"/>
      <c r="J43" s="8"/>
      <c r="K43" s="4"/>
      <c r="L43" s="166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"/>
      <c r="J44" s="8"/>
      <c r="K44" s="4"/>
      <c r="L44" s="166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"/>
      <c r="J45" s="8"/>
      <c r="K45" s="4"/>
      <c r="L45" s="166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SUM(E38:E47)</f>
        <v>0</v>
      </c>
      <c r="F48" s="46"/>
      <c r="G48" s="51">
        <f>+E48+G31</f>
        <v>0</v>
      </c>
      <c r="H48" s="51">
        <f ca="1">+$H$2-INDIRECT($J$7)+G48</f>
        <v>0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"/>
      <c r="J51" s="8"/>
      <c r="K51" s="8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"/>
      <c r="J52" s="4"/>
      <c r="K52" s="4"/>
      <c r="L52" s="8"/>
      <c r="M52" s="8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"/>
      <c r="J53" s="4"/>
      <c r="K53" s="4"/>
      <c r="L53" s="8"/>
      <c r="M53" s="8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"/>
      <c r="J54" s="4"/>
      <c r="K54" s="4"/>
      <c r="L54" s="8"/>
      <c r="M54" s="8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"/>
      <c r="J55" s="4"/>
      <c r="K55" s="4"/>
      <c r="L55" s="8"/>
      <c r="M55" s="8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"/>
      <c r="J56" s="4"/>
      <c r="K56" s="4"/>
      <c r="L56" s="8"/>
      <c r="M56" s="8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"/>
      <c r="J57" s="4"/>
      <c r="K57" s="4"/>
      <c r="L57" s="8"/>
      <c r="M57" s="8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"/>
      <c r="J58" s="4"/>
      <c r="K58" s="4"/>
      <c r="L58" s="8"/>
      <c r="M58" s="8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"/>
      <c r="J59" s="4"/>
      <c r="K59" s="4"/>
      <c r="L59" s="8"/>
      <c r="M59" s="8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"/>
      <c r="J60" s="4"/>
      <c r="K60" s="4"/>
      <c r="L60" s="8"/>
      <c r="M60" s="8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"/>
      <c r="J61" s="4"/>
      <c r="K61" s="4"/>
      <c r="L61" s="8"/>
      <c r="M61" s="8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"/>
      <c r="J62" s="4"/>
      <c r="K62" s="4"/>
      <c r="L62" s="8"/>
      <c r="M62" s="8"/>
      <c r="N62" s="4"/>
      <c r="O62" s="8"/>
      <c r="P62" s="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"/>
      <c r="J63" s="4"/>
      <c r="K63" s="4"/>
      <c r="L63" s="8"/>
      <c r="M63" s="8"/>
      <c r="N63" s="4"/>
      <c r="O63" s="8"/>
      <c r="P63" s="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"/>
      <c r="J64" s="4"/>
      <c r="K64" s="4"/>
      <c r="L64" s="8"/>
      <c r="M64" s="8"/>
      <c r="N64" s="4"/>
      <c r="O64" s="8"/>
      <c r="P64" s="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"/>
      <c r="J65" s="4"/>
      <c r="K65" s="4"/>
      <c r="L65" s="8"/>
      <c r="M65" s="8"/>
      <c r="N65" s="4"/>
      <c r="O65" s="8"/>
      <c r="P65" s="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"/>
      <c r="J66" s="4"/>
      <c r="K66" s="4"/>
      <c r="L66" s="8"/>
      <c r="M66" s="8"/>
      <c r="N66" s="4"/>
      <c r="O66" s="8"/>
      <c r="P66" s="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"/>
      <c r="J67" s="4"/>
      <c r="K67" s="4"/>
      <c r="L67" s="8"/>
      <c r="M67" s="8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"/>
      <c r="J68" s="4"/>
      <c r="K68" s="4"/>
      <c r="L68" s="8"/>
      <c r="M68" s="8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"/>
      <c r="J69" s="4"/>
      <c r="K69" s="4"/>
      <c r="L69" s="8"/>
      <c r="M69" s="8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SUM(E64:E69)</f>
        <v>0</v>
      </c>
      <c r="F70" s="46"/>
      <c r="G70" s="51">
        <f>+E70+G59</f>
        <v>0</v>
      </c>
      <c r="H70" s="51">
        <f ca="1">+$H$2-INDIRECT($J$7)+G70</f>
        <v>0</v>
      </c>
      <c r="I70" s="4"/>
      <c r="J70" s="4"/>
      <c r="K70" s="4"/>
      <c r="L70" s="8"/>
      <c r="M70" s="8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"/>
      <c r="J71" s="4"/>
      <c r="K71" s="4"/>
      <c r="L71" s="8"/>
      <c r="M71" s="8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28"/>
      <c r="J72" s="28"/>
      <c r="K72" s="28"/>
      <c r="L72" s="167"/>
      <c r="M72" s="167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"/>
      <c r="J73" s="4"/>
      <c r="K73" s="4"/>
      <c r="L73" s="8"/>
      <c r="M73" s="8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26"/>
      <c r="J74" s="26"/>
      <c r="K74" s="26"/>
      <c r="L74" s="4"/>
      <c r="M74" s="4"/>
      <c r="N74" s="4"/>
      <c r="O74" s="8"/>
      <c r="P74" s="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B15</v>
      </c>
      <c r="B75" s="273"/>
      <c r="C75" s="273"/>
      <c r="D75" s="273"/>
      <c r="E75" s="273"/>
      <c r="F75" s="45"/>
      <c r="G75" s="45"/>
      <c r="H75" s="45"/>
      <c r="I75" s="26"/>
      <c r="J75" s="26"/>
      <c r="K75" s="26"/>
      <c r="L75" s="4"/>
      <c r="M75" s="4"/>
      <c r="N75" s="4"/>
      <c r="O75" s="8"/>
      <c r="P75" s="8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"/>
      <c r="J76" s="4"/>
      <c r="K76" s="4"/>
      <c r="L76" s="8"/>
      <c r="M76" s="8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28"/>
      <c r="J77" s="28"/>
      <c r="K77" s="28"/>
      <c r="L77" s="167"/>
      <c r="M77" s="167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"/>
      <c r="J78" s="4"/>
      <c r="K78" s="4"/>
      <c r="L78" s="8"/>
      <c r="M78" s="8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"/>
      <c r="J79" s="4"/>
      <c r="K79" s="4"/>
      <c r="L79" s="8"/>
      <c r="M79" s="8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257</v>
      </c>
      <c r="B80" s="52" t="s">
        <v>258</v>
      </c>
      <c r="C80" s="52" t="s">
        <v>259</v>
      </c>
      <c r="D80" s="52" t="s">
        <v>260</v>
      </c>
      <c r="E80" s="52" t="s">
        <v>19</v>
      </c>
      <c r="F80" s="46"/>
      <c r="G80" s="46"/>
      <c r="H80" s="46"/>
      <c r="I80" s="4"/>
      <c r="J80" s="4"/>
      <c r="K80" s="4"/>
      <c r="L80" s="8"/>
      <c r="M80" s="8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"/>
      <c r="J81" s="4"/>
      <c r="K81" s="4"/>
      <c r="L81" s="8"/>
      <c r="M81" s="8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"/>
      <c r="J82" s="4"/>
      <c r="K82" s="4"/>
      <c r="L82" s="8"/>
      <c r="M82" s="8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"/>
      <c r="J83" s="4"/>
      <c r="K83" s="4"/>
      <c r="L83" s="8"/>
      <c r="M83" s="8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"/>
      <c r="J84" s="4"/>
      <c r="K84" s="4"/>
      <c r="L84" s="8"/>
      <c r="M84" s="8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"/>
      <c r="J85" s="4"/>
      <c r="K85" s="4"/>
      <c r="L85" s="8"/>
      <c r="M85" s="8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"/>
      <c r="J86" s="4"/>
      <c r="K86" s="4"/>
      <c r="L86" s="8"/>
      <c r="M86" s="8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"/>
      <c r="J87" s="4"/>
      <c r="K87" s="4"/>
      <c r="L87" s="8"/>
      <c r="M87" s="8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"/>
      <c r="J88" s="4"/>
      <c r="K88" s="4"/>
      <c r="L88" s="8"/>
      <c r="M88" s="8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"/>
      <c r="J89" s="4"/>
      <c r="K89" s="4"/>
      <c r="L89" s="8"/>
      <c r="M89" s="8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"/>
      <c r="J90" s="4"/>
      <c r="K90" s="4"/>
      <c r="L90" s="8"/>
      <c r="M90" s="8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"/>
      <c r="J91" s="4"/>
      <c r="K91" s="4"/>
      <c r="L91" s="8"/>
      <c r="M91" s="8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"/>
      <c r="J92" s="4"/>
      <c r="K92" s="4"/>
      <c r="L92" s="8"/>
      <c r="M92" s="8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"/>
      <c r="J93" s="4"/>
      <c r="K93" s="4"/>
      <c r="L93" s="8"/>
      <c r="M93" s="8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"/>
      <c r="J94" s="4"/>
      <c r="K94" s="4"/>
      <c r="L94" s="8"/>
      <c r="M94" s="8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"/>
      <c r="J95" s="4"/>
      <c r="K95" s="4"/>
      <c r="L95" s="8"/>
      <c r="M95" s="8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"/>
      <c r="J96" s="4"/>
      <c r="K96" s="4"/>
      <c r="L96" s="8"/>
      <c r="M96" s="8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"/>
      <c r="J97" s="4"/>
      <c r="K97" s="4"/>
      <c r="L97" s="8"/>
      <c r="M97" s="8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"/>
      <c r="J98" s="4"/>
      <c r="K98" s="4"/>
      <c r="L98" s="8"/>
      <c r="M98" s="8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"/>
      <c r="J99" s="4"/>
      <c r="K99" s="4"/>
      <c r="L99" s="8"/>
      <c r="M99" s="8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"/>
      <c r="J100" s="4"/>
      <c r="K100" s="4"/>
      <c r="L100" s="8"/>
      <c r="M100" s="8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"/>
      <c r="J101" s="4"/>
      <c r="K101" s="4"/>
      <c r="L101" s="8"/>
      <c r="M101" s="8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"/>
      <c r="J103" s="4"/>
      <c r="K103" s="4"/>
      <c r="L103" s="8"/>
      <c r="M103" s="8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"/>
      <c r="J105" s="4"/>
      <c r="K105" s="4"/>
      <c r="L105" s="8"/>
      <c r="M105" s="8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"/>
      <c r="J106" s="4"/>
      <c r="K106" s="4"/>
      <c r="L106" s="8"/>
      <c r="M106" s="8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"/>
      <c r="J107" s="4"/>
      <c r="K107" s="4"/>
      <c r="L107" s="8"/>
      <c r="M107" s="8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"/>
      <c r="J108" s="4"/>
      <c r="K108" s="4"/>
      <c r="L108" s="8"/>
      <c r="M108" s="8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"/>
      <c r="J109" s="4"/>
      <c r="K109" s="4"/>
      <c r="L109" s="8"/>
      <c r="M109" s="8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"/>
      <c r="J110" s="4"/>
      <c r="K110" s="4"/>
      <c r="L110" s="8"/>
      <c r="M110" s="8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"/>
      <c r="J111" s="4"/>
      <c r="K111" s="4"/>
      <c r="L111" s="8"/>
      <c r="M111" s="8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"/>
      <c r="J112" s="4"/>
      <c r="K112" s="4"/>
      <c r="L112" s="8"/>
      <c r="M112" s="8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"/>
      <c r="J113" s="4"/>
      <c r="K113" s="4"/>
      <c r="L113" s="8"/>
      <c r="M113" s="8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"/>
      <c r="J114" s="4"/>
      <c r="K114" s="4"/>
      <c r="L114" s="8"/>
      <c r="M114" s="8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"/>
      <c r="J115" s="4"/>
      <c r="K115" s="4"/>
      <c r="L115" s="8"/>
      <c r="M115" s="8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"/>
      <c r="J116" s="4"/>
      <c r="K116" s="4"/>
      <c r="L116" s="8"/>
      <c r="M116" s="8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"/>
      <c r="J117" s="4"/>
      <c r="K117" s="4"/>
      <c r="L117" s="8"/>
      <c r="M117" s="8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"/>
      <c r="J118" s="4"/>
      <c r="K118" s="4"/>
      <c r="L118" s="8"/>
      <c r="M118" s="8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"/>
      <c r="J119" s="4"/>
      <c r="K119" s="4"/>
      <c r="L119" s="8"/>
      <c r="M119" s="8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"/>
      <c r="J120" s="4"/>
      <c r="K120" s="4"/>
      <c r="L120" s="8"/>
      <c r="M120" s="8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"/>
      <c r="J121" s="4"/>
      <c r="K121" s="4"/>
      <c r="L121" s="8"/>
      <c r="M121" s="8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"/>
      <c r="J122" s="4"/>
      <c r="K122" s="4"/>
      <c r="L122" s="8"/>
      <c r="M122" s="8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"/>
      <c r="J123" s="4"/>
      <c r="K123" s="4"/>
      <c r="L123" s="8"/>
      <c r="M123" s="8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"/>
      <c r="J124" s="4"/>
      <c r="K124" s="4"/>
      <c r="L124" s="8"/>
      <c r="M124" s="8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"/>
      <c r="J125" s="4"/>
      <c r="K125" s="4"/>
      <c r="L125" s="8"/>
      <c r="M125" s="8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"/>
      <c r="J126" s="4"/>
      <c r="K126" s="4"/>
      <c r="L126" s="8"/>
      <c r="M126" s="8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"/>
      <c r="J127" s="4"/>
      <c r="K127" s="4"/>
      <c r="L127" s="8"/>
      <c r="M127" s="8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"/>
      <c r="J128" s="4"/>
      <c r="K128" s="4"/>
      <c r="L128" s="8"/>
      <c r="M128" s="8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"/>
      <c r="J129" s="4"/>
      <c r="K129" s="4"/>
      <c r="L129" s="8"/>
      <c r="M129" s="8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"/>
      <c r="J130" s="4"/>
      <c r="K130" s="4"/>
      <c r="L130" s="8"/>
      <c r="M130" s="8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"/>
      <c r="J131" s="4"/>
      <c r="K131" s="4"/>
      <c r="L131" s="8"/>
      <c r="M131" s="8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"/>
      <c r="J132" s="4"/>
      <c r="K132" s="4"/>
      <c r="L132" s="8"/>
      <c r="M132" s="8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"/>
      <c r="J133" s="4"/>
      <c r="K133" s="4"/>
      <c r="L133" s="8"/>
      <c r="M133" s="8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"/>
      <c r="J134" s="4"/>
      <c r="K134" s="4"/>
      <c r="L134" s="8"/>
      <c r="M134" s="8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"/>
      <c r="J135" s="4"/>
      <c r="K135" s="4"/>
      <c r="L135" s="8"/>
      <c r="M135" s="8"/>
      <c r="N135" s="4"/>
      <c r="O135" s="8"/>
      <c r="P135" s="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"/>
      <c r="J136" s="4"/>
      <c r="K136" s="4"/>
      <c r="L136" s="8"/>
      <c r="M136" s="8"/>
      <c r="N136" s="4"/>
      <c r="O136" s="8"/>
      <c r="P136" s="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"/>
      <c r="J137" s="4"/>
      <c r="K137" s="4"/>
      <c r="L137" s="8"/>
      <c r="M137" s="8"/>
      <c r="N137" s="4"/>
      <c r="O137" s="8"/>
      <c r="P137" s="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"/>
      <c r="J138" s="4"/>
      <c r="K138" s="4"/>
      <c r="L138" s="8"/>
      <c r="M138" s="8"/>
      <c r="N138" s="4"/>
      <c r="O138" s="8"/>
      <c r="P138" s="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"/>
      <c r="J139" s="4"/>
      <c r="K139" s="4"/>
      <c r="L139" s="8"/>
      <c r="M139" s="8"/>
      <c r="N139" s="4"/>
      <c r="O139" s="8"/>
      <c r="P139" s="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"/>
      <c r="J140" s="4"/>
      <c r="K140" s="4"/>
      <c r="L140" s="8"/>
      <c r="M140" s="8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"/>
      <c r="J141" s="4"/>
      <c r="K141" s="4"/>
      <c r="L141" s="8"/>
      <c r="M141" s="8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"/>
      <c r="J142" s="4"/>
      <c r="K142" s="4"/>
      <c r="L142" s="8"/>
      <c r="M142" s="8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"/>
      <c r="J143" s="4"/>
      <c r="K143" s="4"/>
      <c r="L143" s="8"/>
      <c r="M143" s="8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"/>
      <c r="J144" s="4"/>
      <c r="K144" s="4"/>
      <c r="L144" s="8"/>
      <c r="M144" s="8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28"/>
      <c r="J145" s="28"/>
      <c r="K145" s="28"/>
      <c r="L145" s="167"/>
      <c r="M145" s="167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"/>
      <c r="J146" s="4"/>
      <c r="K146" s="4"/>
      <c r="L146" s="8"/>
      <c r="M146" s="8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26"/>
      <c r="J147" s="26"/>
      <c r="K147" s="26"/>
      <c r="L147" s="4"/>
      <c r="M147" s="4"/>
      <c r="N147" s="4"/>
      <c r="O147" s="8"/>
      <c r="P147" s="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B15</v>
      </c>
      <c r="B148" s="273"/>
      <c r="C148" s="273"/>
      <c r="D148" s="273"/>
      <c r="E148" s="273"/>
      <c r="F148" s="45"/>
      <c r="G148" s="45"/>
      <c r="H148" s="45"/>
      <c r="I148" s="26"/>
      <c r="J148" s="26"/>
      <c r="K148" s="26"/>
      <c r="L148" s="4"/>
      <c r="M148" s="4"/>
      <c r="N148" s="4"/>
      <c r="O148" s="8"/>
      <c r="P148" s="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"/>
      <c r="J149" s="4"/>
      <c r="K149" s="4"/>
      <c r="L149" s="8"/>
      <c r="M149" s="8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28"/>
      <c r="J150" s="28"/>
      <c r="K150" s="28"/>
      <c r="L150" s="167"/>
      <c r="M150" s="167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"/>
      <c r="J151" s="4"/>
      <c r="K151" s="4"/>
      <c r="L151" s="8"/>
      <c r="M151" s="8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"/>
      <c r="J152" s="4"/>
      <c r="K152" s="4"/>
      <c r="L152" s="8"/>
      <c r="M152" s="8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257</v>
      </c>
      <c r="B153" s="52" t="s">
        <v>258</v>
      </c>
      <c r="C153" s="52" t="s">
        <v>259</v>
      </c>
      <c r="D153" s="52" t="s">
        <v>260</v>
      </c>
      <c r="E153" s="52" t="s">
        <v>19</v>
      </c>
      <c r="F153" s="46"/>
      <c r="G153" s="46"/>
      <c r="H153" s="46"/>
      <c r="I153" s="4"/>
      <c r="J153" s="4"/>
      <c r="K153" s="4"/>
      <c r="L153" s="8"/>
      <c r="M153" s="8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"/>
      <c r="J154" s="4"/>
      <c r="K154" s="4"/>
      <c r="L154" s="8"/>
      <c r="M154" s="8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"/>
      <c r="J155" s="4"/>
      <c r="K155" s="4"/>
      <c r="L155" s="8"/>
      <c r="M155" s="8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"/>
      <c r="J156" s="4"/>
      <c r="K156" s="4"/>
      <c r="L156" s="8"/>
      <c r="M156" s="8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"/>
      <c r="J157" s="4"/>
      <c r="K157" s="4"/>
      <c r="L157" s="8"/>
      <c r="M157" s="8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"/>
      <c r="J158" s="4"/>
      <c r="K158" s="4"/>
      <c r="L158" s="8"/>
      <c r="M158" s="8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"/>
      <c r="J159" s="4"/>
      <c r="K159" s="4"/>
      <c r="L159" s="8"/>
      <c r="M159" s="8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"/>
      <c r="J160" s="4"/>
      <c r="K160" s="4"/>
      <c r="L160" s="8"/>
      <c r="M160" s="8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"/>
      <c r="J161" s="4"/>
      <c r="K161" s="4"/>
      <c r="L161" s="8"/>
      <c r="M161" s="8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"/>
      <c r="J162" s="4"/>
      <c r="K162" s="4"/>
      <c r="L162" s="8"/>
      <c r="M162" s="8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"/>
      <c r="J163" s="4"/>
      <c r="K163" s="4"/>
      <c r="L163" s="8"/>
      <c r="M163" s="8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"/>
      <c r="J164" s="4"/>
      <c r="K164" s="4"/>
      <c r="L164" s="8"/>
      <c r="M164" s="8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"/>
      <c r="J165" s="4"/>
      <c r="K165" s="4"/>
      <c r="L165" s="8"/>
      <c r="M165" s="8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"/>
      <c r="J166" s="4"/>
      <c r="K166" s="4"/>
      <c r="L166" s="8"/>
      <c r="M166" s="8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"/>
      <c r="J167" s="4"/>
      <c r="K167" s="4"/>
      <c r="L167" s="8"/>
      <c r="M167" s="8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"/>
      <c r="J168" s="4"/>
      <c r="K168" s="4"/>
      <c r="L168" s="8"/>
      <c r="M168" s="8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"/>
      <c r="J169" s="4"/>
      <c r="K169" s="4"/>
      <c r="L169" s="8"/>
      <c r="M169" s="8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"/>
      <c r="J170" s="4"/>
      <c r="K170" s="4"/>
      <c r="L170" s="8"/>
      <c r="M170" s="8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"/>
      <c r="J171" s="4"/>
      <c r="K171" s="4"/>
      <c r="L171" s="8"/>
      <c r="M171" s="8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"/>
      <c r="J172" s="4"/>
      <c r="K172" s="4"/>
      <c r="L172" s="8"/>
      <c r="M172" s="8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"/>
      <c r="J173" s="4"/>
      <c r="K173" s="4"/>
      <c r="L173" s="8"/>
      <c r="M173" s="8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"/>
      <c r="J174" s="4"/>
      <c r="K174" s="4"/>
      <c r="L174" s="8"/>
      <c r="M174" s="8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"/>
      <c r="J176" s="4"/>
      <c r="K176" s="4"/>
      <c r="L176" s="8"/>
      <c r="M176" s="8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"/>
      <c r="J178" s="4"/>
      <c r="K178" s="4"/>
      <c r="L178" s="8"/>
      <c r="M178" s="8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"/>
      <c r="J179" s="4"/>
      <c r="K179" s="4"/>
      <c r="L179" s="8"/>
      <c r="M179" s="8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"/>
      <c r="J180" s="4"/>
      <c r="K180" s="4"/>
      <c r="L180" s="8"/>
      <c r="M180" s="8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"/>
      <c r="J181" s="4"/>
      <c r="K181" s="4"/>
      <c r="L181" s="8"/>
      <c r="M181" s="8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"/>
      <c r="J182" s="4"/>
      <c r="K182" s="4"/>
      <c r="L182" s="8"/>
      <c r="M182" s="8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"/>
      <c r="J183" s="4"/>
      <c r="K183" s="4"/>
      <c r="L183" s="8"/>
      <c r="M183" s="8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"/>
      <c r="J184" s="4"/>
      <c r="K184" s="4"/>
      <c r="L184" s="8"/>
      <c r="M184" s="8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"/>
      <c r="J185" s="4"/>
      <c r="K185" s="4"/>
      <c r="L185" s="8"/>
      <c r="M185" s="8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"/>
      <c r="J186" s="4"/>
      <c r="K186" s="4"/>
      <c r="L186" s="8"/>
      <c r="M186" s="8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"/>
      <c r="J187" s="4"/>
      <c r="K187" s="4"/>
      <c r="L187" s="8"/>
      <c r="M187" s="8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"/>
      <c r="J188" s="4"/>
      <c r="K188" s="4"/>
      <c r="L188" s="8"/>
      <c r="M188" s="8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"/>
      <c r="J189" s="4"/>
      <c r="K189" s="4"/>
      <c r="L189" s="8"/>
      <c r="M189" s="8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"/>
      <c r="J190" s="4"/>
      <c r="K190" s="4"/>
      <c r="L190" s="8"/>
      <c r="M190" s="8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"/>
      <c r="J191" s="4"/>
      <c r="K191" s="4"/>
      <c r="L191" s="8"/>
      <c r="M191" s="8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"/>
      <c r="J192" s="4"/>
      <c r="K192" s="4"/>
      <c r="L192" s="8"/>
      <c r="M192" s="8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"/>
      <c r="J193" s="4"/>
      <c r="K193" s="4"/>
      <c r="L193" s="8"/>
      <c r="M193" s="8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"/>
      <c r="J194" s="4"/>
      <c r="K194" s="4"/>
      <c r="L194" s="8"/>
      <c r="M194" s="8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"/>
      <c r="J195" s="4"/>
      <c r="K195" s="4"/>
      <c r="L195" s="8"/>
      <c r="M195" s="8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"/>
      <c r="J196" s="4"/>
      <c r="K196" s="4"/>
      <c r="L196" s="8"/>
      <c r="M196" s="8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"/>
      <c r="J197" s="4"/>
      <c r="K197" s="4"/>
      <c r="L197" s="8"/>
      <c r="M197" s="8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"/>
      <c r="J198" s="4"/>
      <c r="K198" s="4"/>
      <c r="L198" s="8"/>
      <c r="M198" s="8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"/>
      <c r="J199" s="4"/>
      <c r="K199" s="4"/>
      <c r="L199" s="8"/>
      <c r="M199" s="8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"/>
      <c r="J200" s="4"/>
      <c r="K200" s="4"/>
      <c r="L200" s="8"/>
      <c r="M200" s="8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"/>
      <c r="J201" s="4"/>
      <c r="K201" s="4"/>
      <c r="L201" s="8"/>
      <c r="M201" s="8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"/>
      <c r="J202" s="4"/>
      <c r="K202" s="4"/>
      <c r="L202" s="8"/>
      <c r="M202" s="8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"/>
      <c r="J203" s="4"/>
      <c r="K203" s="4"/>
      <c r="L203" s="8"/>
      <c r="M203" s="8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"/>
      <c r="J204" s="4"/>
      <c r="K204" s="4"/>
      <c r="L204" s="8"/>
      <c r="M204" s="8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"/>
      <c r="J205" s="4"/>
      <c r="K205" s="4"/>
      <c r="L205" s="8"/>
      <c r="M205" s="8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"/>
      <c r="J206" s="4"/>
      <c r="K206" s="4"/>
      <c r="L206" s="8"/>
      <c r="M206" s="8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"/>
      <c r="J207" s="4"/>
      <c r="K207" s="4"/>
      <c r="L207" s="8"/>
      <c r="M207" s="8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"/>
      <c r="J208" s="4"/>
      <c r="K208" s="4"/>
      <c r="L208" s="8"/>
      <c r="M208" s="8"/>
      <c r="N208" s="4"/>
      <c r="O208" s="8"/>
      <c r="P208" s="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"/>
      <c r="J209" s="4"/>
      <c r="K209" s="4"/>
      <c r="L209" s="8"/>
      <c r="M209" s="8"/>
      <c r="N209" s="4"/>
      <c r="O209" s="8"/>
      <c r="P209" s="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"/>
      <c r="J210" s="4"/>
      <c r="K210" s="4"/>
      <c r="L210" s="8"/>
      <c r="M210" s="8"/>
      <c r="N210" s="4"/>
      <c r="O210" s="8"/>
      <c r="P210" s="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"/>
      <c r="J211" s="4"/>
      <c r="K211" s="4"/>
      <c r="L211" s="8"/>
      <c r="M211" s="8"/>
      <c r="N211" s="4"/>
      <c r="O211" s="8"/>
      <c r="P211" s="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"/>
      <c r="J212" s="4"/>
      <c r="K212" s="4"/>
      <c r="L212" s="8"/>
      <c r="M212" s="8"/>
      <c r="N212" s="4"/>
      <c r="O212" s="8"/>
      <c r="P212" s="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"/>
      <c r="J213" s="4"/>
      <c r="K213" s="4"/>
      <c r="L213" s="8"/>
      <c r="M213" s="8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"/>
      <c r="J214" s="4"/>
      <c r="K214" s="4"/>
      <c r="L214" s="8"/>
      <c r="M214" s="8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"/>
      <c r="J215" s="4"/>
      <c r="K215" s="4"/>
      <c r="L215" s="8"/>
      <c r="M215" s="8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"/>
      <c r="J216" s="4"/>
      <c r="K216" s="4"/>
      <c r="L216" s="8"/>
      <c r="M216" s="8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"/>
      <c r="J217" s="4"/>
      <c r="K217" s="4"/>
      <c r="L217" s="8"/>
      <c r="M217" s="8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28"/>
      <c r="J218" s="28"/>
      <c r="K218" s="28"/>
      <c r="L218" s="167"/>
      <c r="M218" s="167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"/>
      <c r="J219" s="4"/>
      <c r="K219" s="4"/>
      <c r="L219" s="8"/>
      <c r="M219" s="8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26"/>
      <c r="J220" s="26"/>
      <c r="K220" s="26"/>
      <c r="L220" s="4"/>
      <c r="M220" s="4"/>
      <c r="N220" s="4"/>
      <c r="O220" s="8"/>
      <c r="P220" s="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B15</v>
      </c>
      <c r="B221" s="273"/>
      <c r="C221" s="273"/>
      <c r="D221" s="273"/>
      <c r="E221" s="273"/>
      <c r="F221" s="45"/>
      <c r="G221" s="45"/>
      <c r="H221" s="45"/>
      <c r="I221" s="26"/>
      <c r="J221" s="26"/>
      <c r="K221" s="26"/>
      <c r="L221" s="4"/>
      <c r="M221" s="4"/>
      <c r="N221" s="4"/>
      <c r="O221" s="8"/>
      <c r="P221" s="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"/>
      <c r="J222" s="4"/>
      <c r="K222" s="4"/>
      <c r="L222" s="8"/>
      <c r="M222" s="8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28"/>
      <c r="J223" s="28"/>
      <c r="K223" s="28"/>
      <c r="L223" s="167"/>
      <c r="M223" s="167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"/>
      <c r="J224" s="4"/>
      <c r="K224" s="4"/>
      <c r="L224" s="8"/>
      <c r="M224" s="8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"/>
      <c r="J225" s="4"/>
      <c r="K225" s="4"/>
      <c r="L225" s="8"/>
      <c r="M225" s="8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257</v>
      </c>
      <c r="B226" s="52" t="s">
        <v>258</v>
      </c>
      <c r="C226" s="52" t="s">
        <v>259</v>
      </c>
      <c r="D226" s="52" t="s">
        <v>260</v>
      </c>
      <c r="E226" s="52" t="s">
        <v>19</v>
      </c>
      <c r="F226" s="46"/>
      <c r="G226" s="46"/>
      <c r="H226" s="46"/>
      <c r="I226" s="4"/>
      <c r="J226" s="4"/>
      <c r="K226" s="4"/>
      <c r="L226" s="8"/>
      <c r="M226" s="8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"/>
      <c r="J227" s="4"/>
      <c r="K227" s="4"/>
      <c r="L227" s="8"/>
      <c r="M227" s="8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"/>
      <c r="J228" s="4"/>
      <c r="K228" s="4"/>
      <c r="L228" s="8"/>
      <c r="M228" s="8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"/>
      <c r="J229" s="4"/>
      <c r="K229" s="4"/>
      <c r="L229" s="8"/>
      <c r="M229" s="8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"/>
      <c r="J230" s="4"/>
      <c r="K230" s="4"/>
      <c r="L230" s="8"/>
      <c r="M230" s="8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"/>
      <c r="J231" s="4"/>
      <c r="K231" s="4"/>
      <c r="L231" s="8"/>
      <c r="M231" s="8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"/>
      <c r="J232" s="4"/>
      <c r="K232" s="4"/>
      <c r="L232" s="8"/>
      <c r="M232" s="8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"/>
      <c r="J233" s="4"/>
      <c r="K233" s="4"/>
      <c r="L233" s="8"/>
      <c r="M233" s="8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"/>
      <c r="J234" s="4"/>
      <c r="K234" s="4"/>
      <c r="L234" s="8"/>
      <c r="M234" s="8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"/>
      <c r="J235" s="4"/>
      <c r="K235" s="4"/>
      <c r="L235" s="8"/>
      <c r="M235" s="8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"/>
      <c r="J236" s="4"/>
      <c r="K236" s="4"/>
      <c r="L236" s="8"/>
      <c r="M236" s="8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"/>
      <c r="J237" s="4"/>
      <c r="K237" s="4"/>
      <c r="L237" s="8"/>
      <c r="M237" s="8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"/>
      <c r="J238" s="4"/>
      <c r="K238" s="4"/>
      <c r="L238" s="8"/>
      <c r="M238" s="8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"/>
      <c r="J239" s="4"/>
      <c r="K239" s="4"/>
      <c r="L239" s="8"/>
      <c r="M239" s="8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"/>
      <c r="J240" s="4"/>
      <c r="K240" s="4"/>
      <c r="L240" s="8"/>
      <c r="M240" s="8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"/>
      <c r="J241" s="4"/>
      <c r="K241" s="4"/>
      <c r="L241" s="8"/>
      <c r="M241" s="8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"/>
      <c r="J242" s="4"/>
      <c r="K242" s="4"/>
      <c r="L242" s="8"/>
      <c r="M242" s="8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"/>
      <c r="J243" s="4"/>
      <c r="K243" s="4"/>
      <c r="L243" s="8"/>
      <c r="M243" s="8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"/>
      <c r="J244" s="4"/>
      <c r="K244" s="4"/>
      <c r="L244" s="8"/>
      <c r="M244" s="8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"/>
      <c r="J245" s="4"/>
      <c r="K245" s="4"/>
      <c r="L245" s="8"/>
      <c r="M245" s="8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"/>
      <c r="J246" s="4"/>
      <c r="K246" s="4"/>
      <c r="L246" s="8"/>
      <c r="M246" s="8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"/>
      <c r="J247" s="4"/>
      <c r="K247" s="4"/>
      <c r="L247" s="8"/>
      <c r="M247" s="8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"/>
      <c r="J249" s="4"/>
      <c r="K249" s="4"/>
      <c r="L249" s="8"/>
      <c r="M249" s="8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"/>
      <c r="J251" s="4"/>
      <c r="K251" s="4"/>
      <c r="L251" s="8"/>
      <c r="M251" s="8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"/>
      <c r="J252" s="4"/>
      <c r="K252" s="4"/>
      <c r="L252" s="8"/>
      <c r="M252" s="8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"/>
      <c r="J253" s="4"/>
      <c r="K253" s="4"/>
      <c r="L253" s="8"/>
      <c r="M253" s="8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"/>
      <c r="J254" s="4"/>
      <c r="K254" s="4"/>
      <c r="L254" s="8"/>
      <c r="M254" s="8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"/>
      <c r="J255" s="4"/>
      <c r="K255" s="4"/>
      <c r="L255" s="8"/>
      <c r="M255" s="8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"/>
      <c r="J256" s="4"/>
      <c r="K256" s="4"/>
      <c r="L256" s="8"/>
      <c r="M256" s="8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"/>
      <c r="J257" s="4"/>
      <c r="K257" s="4"/>
      <c r="L257" s="8"/>
      <c r="M257" s="8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"/>
      <c r="J258" s="4"/>
      <c r="K258" s="4"/>
      <c r="L258" s="8"/>
      <c r="M258" s="8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"/>
      <c r="J259" s="4"/>
      <c r="K259" s="4"/>
      <c r="L259" s="8"/>
      <c r="M259" s="8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"/>
      <c r="J260" s="4"/>
      <c r="K260" s="4"/>
      <c r="L260" s="8"/>
      <c r="M260" s="8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"/>
      <c r="J261" s="4"/>
      <c r="K261" s="4"/>
      <c r="L261" s="8"/>
      <c r="M261" s="8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"/>
      <c r="J262" s="4"/>
      <c r="K262" s="4"/>
      <c r="L262" s="8"/>
      <c r="M262" s="8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"/>
      <c r="J263" s="4"/>
      <c r="K263" s="4"/>
      <c r="L263" s="8"/>
      <c r="M263" s="8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"/>
      <c r="J264" s="4"/>
      <c r="K264" s="4"/>
      <c r="L264" s="8"/>
      <c r="M264" s="8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"/>
      <c r="J265" s="4"/>
      <c r="K265" s="4"/>
      <c r="L265" s="8"/>
      <c r="M265" s="8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"/>
      <c r="J266" s="4"/>
      <c r="K266" s="4"/>
      <c r="L266" s="8"/>
      <c r="M266" s="8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"/>
      <c r="J267" s="4"/>
      <c r="K267" s="4"/>
      <c r="L267" s="8"/>
      <c r="M267" s="8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"/>
      <c r="J268" s="4"/>
      <c r="K268" s="4"/>
      <c r="L268" s="8"/>
      <c r="M268" s="8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"/>
      <c r="J269" s="4"/>
      <c r="K269" s="4"/>
      <c r="L269" s="8"/>
      <c r="M269" s="8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"/>
      <c r="J270" s="4"/>
      <c r="K270" s="4"/>
      <c r="L270" s="8"/>
      <c r="M270" s="8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"/>
      <c r="J271" s="4"/>
      <c r="K271" s="4"/>
      <c r="L271" s="8"/>
      <c r="M271" s="8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"/>
      <c r="J272" s="4"/>
      <c r="K272" s="4"/>
      <c r="L272" s="8"/>
      <c r="M272" s="8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"/>
      <c r="J273" s="4"/>
      <c r="K273" s="4"/>
      <c r="L273" s="8"/>
      <c r="M273" s="8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"/>
      <c r="J274" s="4"/>
      <c r="K274" s="4"/>
      <c r="L274" s="8"/>
      <c r="M274" s="8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"/>
      <c r="J275" s="4"/>
      <c r="K275" s="4"/>
      <c r="L275" s="8"/>
      <c r="M275" s="8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"/>
      <c r="J276" s="4"/>
      <c r="K276" s="4"/>
      <c r="L276" s="8"/>
      <c r="M276" s="8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"/>
      <c r="J277" s="4"/>
      <c r="K277" s="4"/>
      <c r="L277" s="8"/>
      <c r="M277" s="8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"/>
      <c r="J278" s="4"/>
      <c r="K278" s="4"/>
      <c r="L278" s="8"/>
      <c r="M278" s="8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"/>
      <c r="J279" s="4"/>
      <c r="K279" s="4"/>
      <c r="L279" s="8"/>
      <c r="M279" s="8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"/>
      <c r="J280" s="4"/>
      <c r="K280" s="4"/>
      <c r="L280" s="8"/>
      <c r="M280" s="8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"/>
      <c r="J281" s="4"/>
      <c r="K281" s="4"/>
      <c r="L281" s="8"/>
      <c r="M281" s="8"/>
      <c r="N281" s="4"/>
      <c r="O281" s="8"/>
      <c r="P281" s="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"/>
      <c r="J282" s="4"/>
      <c r="K282" s="4"/>
      <c r="L282" s="8"/>
      <c r="M282" s="8"/>
      <c r="N282" s="4"/>
      <c r="O282" s="8"/>
      <c r="P282" s="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"/>
      <c r="J283" s="4"/>
      <c r="K283" s="4"/>
      <c r="L283" s="8"/>
      <c r="M283" s="8"/>
      <c r="N283" s="4"/>
      <c r="O283" s="8"/>
      <c r="P283" s="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"/>
      <c r="J284" s="4"/>
      <c r="K284" s="4"/>
      <c r="L284" s="8"/>
      <c r="M284" s="8"/>
      <c r="N284" s="4"/>
      <c r="O284" s="8"/>
      <c r="P284" s="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"/>
      <c r="J285" s="4"/>
      <c r="K285" s="4"/>
      <c r="L285" s="8"/>
      <c r="M285" s="8"/>
      <c r="N285" s="4"/>
      <c r="O285" s="8"/>
      <c r="P285" s="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"/>
      <c r="J286" s="4"/>
      <c r="K286" s="4"/>
      <c r="L286" s="8"/>
      <c r="M286" s="8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"/>
      <c r="J287" s="4"/>
      <c r="K287" s="4"/>
      <c r="L287" s="8"/>
      <c r="M287" s="8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"/>
      <c r="J288" s="4"/>
      <c r="K288" s="4"/>
      <c r="L288" s="8"/>
      <c r="M288" s="8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"/>
      <c r="J289" s="4"/>
      <c r="K289" s="4"/>
      <c r="L289" s="8"/>
      <c r="M289" s="8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"/>
      <c r="J290" s="4"/>
      <c r="K290" s="4"/>
      <c r="L290" s="8"/>
      <c r="M290" s="8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28"/>
      <c r="J291" s="28"/>
      <c r="K291" s="28"/>
      <c r="L291" s="167"/>
      <c r="M291" s="167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"/>
      <c r="J292" s="4"/>
      <c r="K292" s="4"/>
      <c r="L292" s="8"/>
      <c r="M292" s="8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26"/>
      <c r="J293" s="26"/>
      <c r="K293" s="26"/>
      <c r="L293" s="4"/>
      <c r="M293" s="4"/>
      <c r="N293" s="4"/>
      <c r="O293" s="8"/>
      <c r="P293" s="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B15</v>
      </c>
      <c r="B294" s="273"/>
      <c r="C294" s="273"/>
      <c r="D294" s="273"/>
      <c r="E294" s="273"/>
      <c r="F294" s="45"/>
      <c r="G294" s="45"/>
      <c r="H294" s="45"/>
      <c r="I294" s="26"/>
      <c r="J294" s="26"/>
      <c r="K294" s="26"/>
      <c r="L294" s="4"/>
      <c r="M294" s="4"/>
      <c r="N294" s="4"/>
      <c r="O294" s="8"/>
      <c r="P294" s="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"/>
      <c r="J295" s="4"/>
      <c r="K295" s="4"/>
      <c r="L295" s="8"/>
      <c r="M295" s="8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28"/>
      <c r="J296" s="28"/>
      <c r="K296" s="28"/>
      <c r="L296" s="167"/>
      <c r="M296" s="167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"/>
      <c r="J297" s="4"/>
      <c r="K297" s="4"/>
      <c r="L297" s="8"/>
      <c r="M297" s="8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"/>
      <c r="J298" s="4"/>
      <c r="K298" s="4"/>
      <c r="L298" s="8"/>
      <c r="M298" s="8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257</v>
      </c>
      <c r="B299" s="52" t="s">
        <v>258</v>
      </c>
      <c r="C299" s="52" t="s">
        <v>259</v>
      </c>
      <c r="D299" s="52" t="s">
        <v>260</v>
      </c>
      <c r="E299" s="52" t="s">
        <v>19</v>
      </c>
      <c r="F299" s="46"/>
      <c r="G299" s="46"/>
      <c r="H299" s="46"/>
      <c r="I299" s="4"/>
      <c r="J299" s="4"/>
      <c r="K299" s="4"/>
      <c r="L299" s="8"/>
      <c r="M299" s="8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"/>
      <c r="J300" s="4"/>
      <c r="K300" s="4"/>
      <c r="L300" s="8"/>
      <c r="M300" s="8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"/>
      <c r="J301" s="4"/>
      <c r="K301" s="4"/>
      <c r="L301" s="8"/>
      <c r="M301" s="8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"/>
      <c r="J302" s="4"/>
      <c r="K302" s="4"/>
      <c r="L302" s="8"/>
      <c r="M302" s="8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"/>
      <c r="J303" s="4"/>
      <c r="K303" s="4"/>
      <c r="L303" s="8"/>
      <c r="M303" s="8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"/>
      <c r="J304" s="4"/>
      <c r="K304" s="4"/>
      <c r="L304" s="8"/>
      <c r="M304" s="8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"/>
      <c r="J305" s="4"/>
      <c r="K305" s="4"/>
      <c r="L305" s="8"/>
      <c r="M305" s="8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"/>
      <c r="J306" s="4"/>
      <c r="K306" s="4"/>
      <c r="L306" s="8"/>
      <c r="M306" s="8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"/>
      <c r="J307" s="4"/>
      <c r="K307" s="4"/>
      <c r="L307" s="8"/>
      <c r="M307" s="8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"/>
      <c r="J308" s="4"/>
      <c r="K308" s="4"/>
      <c r="L308" s="8"/>
      <c r="M308" s="8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"/>
      <c r="J309" s="4"/>
      <c r="K309" s="4"/>
      <c r="L309" s="8"/>
      <c r="M309" s="8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"/>
      <c r="J310" s="4"/>
      <c r="K310" s="4"/>
      <c r="L310" s="8"/>
      <c r="M310" s="8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"/>
      <c r="J311" s="4"/>
      <c r="K311" s="4"/>
      <c r="L311" s="8"/>
      <c r="M311" s="8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"/>
      <c r="J312" s="4"/>
      <c r="K312" s="4"/>
      <c r="L312" s="8"/>
      <c r="M312" s="8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"/>
      <c r="J313" s="4"/>
      <c r="K313" s="4"/>
      <c r="L313" s="8"/>
      <c r="M313" s="8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"/>
      <c r="J314" s="4"/>
      <c r="K314" s="4"/>
      <c r="L314" s="8"/>
      <c r="M314" s="8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"/>
      <c r="J315" s="4"/>
      <c r="K315" s="4"/>
      <c r="L315" s="8"/>
      <c r="M315" s="8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"/>
      <c r="J316" s="4"/>
      <c r="K316" s="4"/>
      <c r="L316" s="8"/>
      <c r="M316" s="8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"/>
      <c r="J317" s="4"/>
      <c r="K317" s="4"/>
      <c r="L317" s="8"/>
      <c r="M317" s="8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"/>
      <c r="J318" s="4"/>
      <c r="K318" s="4"/>
      <c r="L318" s="8"/>
      <c r="M318" s="8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"/>
      <c r="J319" s="4"/>
      <c r="K319" s="4"/>
      <c r="L319" s="8"/>
      <c r="M319" s="8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"/>
      <c r="J320" s="4"/>
      <c r="K320" s="4"/>
      <c r="L320" s="8"/>
      <c r="M320" s="8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"/>
      <c r="J322" s="4"/>
      <c r="K322" s="4"/>
      <c r="L322" s="8"/>
      <c r="M322" s="8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"/>
      <c r="J324" s="4"/>
      <c r="K324" s="4"/>
      <c r="L324" s="8"/>
      <c r="M324" s="8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"/>
      <c r="J325" s="4"/>
      <c r="K325" s="4"/>
      <c r="L325" s="8"/>
      <c r="M325" s="8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"/>
      <c r="J326" s="4"/>
      <c r="K326" s="4"/>
      <c r="L326" s="8"/>
      <c r="M326" s="8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"/>
      <c r="J327" s="4"/>
      <c r="K327" s="4"/>
      <c r="L327" s="8"/>
      <c r="M327" s="8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"/>
      <c r="J328" s="4"/>
      <c r="K328" s="4"/>
      <c r="L328" s="8"/>
      <c r="M328" s="8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"/>
      <c r="J329" s="4"/>
      <c r="K329" s="4"/>
      <c r="L329" s="8"/>
      <c r="M329" s="8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"/>
      <c r="J330" s="4"/>
      <c r="K330" s="4"/>
      <c r="L330" s="8"/>
      <c r="M330" s="8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"/>
      <c r="J331" s="4"/>
      <c r="K331" s="4"/>
      <c r="L331" s="8"/>
      <c r="M331" s="8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"/>
      <c r="J332" s="4"/>
      <c r="K332" s="4"/>
      <c r="L332" s="8"/>
      <c r="M332" s="8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"/>
      <c r="J333" s="4"/>
      <c r="K333" s="4"/>
      <c r="L333" s="8"/>
      <c r="M333" s="8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"/>
      <c r="J334" s="4"/>
      <c r="K334" s="4"/>
      <c r="L334" s="8"/>
      <c r="M334" s="8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"/>
      <c r="J335" s="4"/>
      <c r="K335" s="4"/>
      <c r="L335" s="8"/>
      <c r="M335" s="8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"/>
      <c r="J336" s="4"/>
      <c r="K336" s="4"/>
      <c r="L336" s="8"/>
      <c r="M336" s="8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"/>
      <c r="J337" s="4"/>
      <c r="K337" s="4"/>
      <c r="L337" s="8"/>
      <c r="M337" s="8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"/>
      <c r="J338" s="4"/>
      <c r="K338" s="4"/>
      <c r="L338" s="8"/>
      <c r="M338" s="8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"/>
      <c r="J339" s="4"/>
      <c r="K339" s="4"/>
      <c r="L339" s="8"/>
      <c r="M339" s="8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"/>
      <c r="J340" s="4"/>
      <c r="K340" s="4"/>
      <c r="L340" s="8"/>
      <c r="M340" s="8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"/>
      <c r="J341" s="4"/>
      <c r="K341" s="4"/>
      <c r="L341" s="8"/>
      <c r="M341" s="8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28"/>
      <c r="J342" s="28"/>
      <c r="K342" s="28"/>
      <c r="L342" s="167"/>
      <c r="M342" s="167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"/>
      <c r="J343" s="4"/>
      <c r="K343" s="4"/>
      <c r="L343" s="8"/>
      <c r="M343" s="8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26"/>
      <c r="J344" s="26"/>
      <c r="K344" s="26"/>
      <c r="L344" s="4"/>
      <c r="M344" s="4"/>
      <c r="N344" s="4"/>
      <c r="O344" s="8"/>
      <c r="P344" s="8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B15</v>
      </c>
      <c r="B345" s="273"/>
      <c r="C345" s="273"/>
      <c r="D345" s="273"/>
      <c r="E345" s="273"/>
      <c r="F345" s="45"/>
      <c r="G345" s="45"/>
      <c r="H345" s="45"/>
      <c r="I345" s="26"/>
      <c r="J345" s="26"/>
      <c r="K345" s="26"/>
      <c r="L345" s="4"/>
      <c r="M345" s="4"/>
      <c r="N345" s="4"/>
      <c r="O345" s="8"/>
      <c r="P345" s="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"/>
      <c r="J346" s="4"/>
      <c r="K346" s="4"/>
      <c r="L346" s="8"/>
      <c r="M346" s="8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28"/>
      <c r="J347" s="28"/>
      <c r="K347" s="28"/>
      <c r="L347" s="167"/>
      <c r="M347" s="167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"/>
      <c r="J348" s="4"/>
      <c r="K348" s="4"/>
      <c r="L348" s="8"/>
      <c r="M348" s="8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"/>
      <c r="J349" s="4"/>
      <c r="K349" s="4"/>
      <c r="L349" s="8"/>
      <c r="M349" s="8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257</v>
      </c>
      <c r="B350" s="52" t="s">
        <v>258</v>
      </c>
      <c r="C350" s="52" t="s">
        <v>259</v>
      </c>
      <c r="D350" s="52" t="s">
        <v>260</v>
      </c>
      <c r="E350" s="52" t="s">
        <v>19</v>
      </c>
      <c r="F350" s="46"/>
      <c r="G350" s="46"/>
      <c r="H350" s="46"/>
      <c r="I350" s="4"/>
      <c r="J350" s="4"/>
      <c r="K350" s="4"/>
      <c r="L350" s="8"/>
      <c r="M350" s="8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"/>
      <c r="J351" s="4"/>
      <c r="K351" s="4"/>
      <c r="L351" s="8"/>
      <c r="M351" s="8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"/>
      <c r="J352" s="4"/>
      <c r="K352" s="4"/>
      <c r="L352" s="8"/>
      <c r="M352" s="8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"/>
      <c r="J353" s="4"/>
      <c r="K353" s="4"/>
      <c r="L353" s="8"/>
      <c r="M353" s="8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"/>
      <c r="J354" s="4"/>
      <c r="K354" s="4"/>
      <c r="L354" s="8"/>
      <c r="M354" s="8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"/>
      <c r="J355" s="4"/>
      <c r="K355" s="4"/>
      <c r="L355" s="8"/>
      <c r="M355" s="8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"/>
      <c r="J356" s="4"/>
      <c r="K356" s="4"/>
      <c r="L356" s="8"/>
      <c r="M356" s="8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"/>
      <c r="J357" s="4"/>
      <c r="K357" s="4"/>
      <c r="L357" s="8"/>
      <c r="M357" s="8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"/>
      <c r="J358" s="4"/>
      <c r="K358" s="4"/>
      <c r="L358" s="8"/>
      <c r="M358" s="8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"/>
      <c r="J359" s="4"/>
      <c r="K359" s="4"/>
      <c r="L359" s="8"/>
      <c r="M359" s="8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"/>
      <c r="J360" s="4"/>
      <c r="K360" s="4"/>
      <c r="L360" s="8"/>
      <c r="M360" s="8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"/>
      <c r="J361" s="4"/>
      <c r="K361" s="4"/>
      <c r="L361" s="8"/>
      <c r="M361" s="8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"/>
      <c r="J362" s="4"/>
      <c r="K362" s="4"/>
      <c r="L362" s="8"/>
      <c r="M362" s="8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"/>
      <c r="J363" s="4"/>
      <c r="K363" s="4"/>
      <c r="L363" s="8"/>
      <c r="M363" s="8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"/>
      <c r="J364" s="4"/>
      <c r="K364" s="4"/>
      <c r="L364" s="8"/>
      <c r="M364" s="8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"/>
      <c r="J365" s="4"/>
      <c r="K365" s="4"/>
      <c r="L365" s="8"/>
      <c r="M365" s="8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"/>
      <c r="J366" s="4"/>
      <c r="K366" s="4"/>
      <c r="L366" s="8"/>
      <c r="M366" s="8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"/>
      <c r="J367" s="4"/>
      <c r="K367" s="4"/>
      <c r="L367" s="8"/>
      <c r="M367" s="8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"/>
      <c r="J368" s="4"/>
      <c r="K368" s="4"/>
      <c r="L368" s="8"/>
      <c r="M368" s="8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"/>
      <c r="J369" s="4"/>
      <c r="K369" s="4"/>
      <c r="L369" s="8"/>
      <c r="M369" s="8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"/>
      <c r="J370" s="4"/>
      <c r="K370" s="4"/>
      <c r="L370" s="8"/>
      <c r="M370" s="8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"/>
      <c r="J371" s="4"/>
      <c r="K371" s="4"/>
      <c r="L371" s="8"/>
      <c r="M371" s="8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"/>
      <c r="J373" s="4"/>
      <c r="K373" s="4"/>
      <c r="L373" s="8"/>
      <c r="M373" s="8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"/>
      <c r="J375" s="4"/>
      <c r="K375" s="4"/>
      <c r="L375" s="8"/>
      <c r="M375" s="8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"/>
      <c r="J376" s="4"/>
      <c r="K376" s="4"/>
      <c r="L376" s="8"/>
      <c r="M376" s="8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"/>
      <c r="J377" s="4"/>
      <c r="K377" s="4"/>
      <c r="L377" s="8"/>
      <c r="M377" s="8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"/>
      <c r="J378" s="4"/>
      <c r="K378" s="4"/>
      <c r="L378" s="8"/>
      <c r="M378" s="8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"/>
      <c r="J379" s="4"/>
      <c r="K379" s="4"/>
      <c r="L379" s="8"/>
      <c r="M379" s="8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"/>
      <c r="J380" s="4"/>
      <c r="K380" s="4"/>
      <c r="L380" s="8"/>
      <c r="M380" s="8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"/>
      <c r="J381" s="4"/>
      <c r="K381" s="4"/>
      <c r="L381" s="8"/>
      <c r="M381" s="8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"/>
      <c r="J382" s="4"/>
      <c r="K382" s="4"/>
      <c r="L382" s="8"/>
      <c r="M382" s="8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"/>
      <c r="J383" s="4"/>
      <c r="K383" s="4"/>
      <c r="L383" s="8"/>
      <c r="M383" s="8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"/>
      <c r="J384" s="4"/>
      <c r="K384" s="4"/>
      <c r="L384" s="8"/>
      <c r="M384" s="8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"/>
      <c r="J385" s="4"/>
      <c r="K385" s="4"/>
      <c r="L385" s="8"/>
      <c r="M385" s="8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"/>
      <c r="J386" s="4"/>
      <c r="K386" s="4"/>
      <c r="L386" s="8"/>
      <c r="M386" s="8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"/>
      <c r="J387" s="4"/>
      <c r="K387" s="4"/>
      <c r="L387" s="8"/>
      <c r="M387" s="8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"/>
      <c r="J388" s="4"/>
      <c r="K388" s="4"/>
      <c r="L388" s="8"/>
      <c r="M388" s="8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"/>
      <c r="J389" s="4"/>
      <c r="K389" s="4"/>
      <c r="L389" s="8"/>
      <c r="M389" s="8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"/>
      <c r="J390" s="4"/>
      <c r="K390" s="4"/>
      <c r="L390" s="8"/>
      <c r="M390" s="8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"/>
      <c r="J391" s="4"/>
      <c r="K391" s="4"/>
      <c r="L391" s="8"/>
      <c r="M391" s="8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"/>
      <c r="J392" s="4"/>
      <c r="K392" s="4"/>
      <c r="L392" s="8"/>
      <c r="M392" s="8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28"/>
      <c r="J393" s="28"/>
      <c r="K393" s="28"/>
      <c r="L393" s="167"/>
      <c r="M393" s="167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"/>
      <c r="J394" s="4"/>
      <c r="K394" s="4"/>
      <c r="L394" s="8"/>
      <c r="M394" s="8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0sRzvrJ58r5JsXp7lEibaEhUL4MyqY5PU61uO3wCShnKqLSh5QC0zHbxk0jAz132ByECRp1A/dSH+KeYtDrQDg==" saltValue="wtpAaIpH1+G70QBBd6PL4A==" spinCount="100000" sheet="1" selectLockedCells="1"/>
  <protectedRanges>
    <protectedRange sqref="A52:D58 A63:D69 A125:D131 A136:D142 A198:D204 A209:D215 A254:C266 A271:D277 A282:D288 A300:D316 A327:C339 A351:D367 A378:C390 A35:C47 A81:D97 A108:C120 A154:D170 A181:C193 A227:D243 A8:D24" name="Rango2"/>
    <protectedRange sqref="D35:D47" name="Rango2_1"/>
    <protectedRange sqref="D108:D120" name="Rango2_2"/>
    <protectedRange sqref="D181:D193" name="Rango2_3"/>
    <protectedRange sqref="D254:D266" name="Rango2_4"/>
    <protectedRange sqref="D327:D339" name="Rango2_5"/>
    <protectedRange sqref="D378:D390" name="Rango2_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6" priority="7" stopIfTrue="1" operator="notEqual">
      <formula>#REF!</formula>
    </cfRule>
  </conditionalFormatting>
  <conditionalFormatting sqref="E143">
    <cfRule type="cellIs" dxfId="5" priority="6" stopIfTrue="1" operator="notEqual">
      <formula>#REF!</formula>
    </cfRule>
  </conditionalFormatting>
  <conditionalFormatting sqref="E216">
    <cfRule type="cellIs" dxfId="4" priority="5" stopIfTrue="1" operator="notEqual">
      <formula>#REF!</formula>
    </cfRule>
  </conditionalFormatting>
  <conditionalFormatting sqref="E289">
    <cfRule type="cellIs" dxfId="3" priority="4" stopIfTrue="1" operator="notEqual">
      <formula>#REF!</formula>
    </cfRule>
  </conditionalFormatting>
  <conditionalFormatting sqref="E136:E142">
    <cfRule type="cellIs" dxfId="2" priority="3" stopIfTrue="1" operator="notEqual">
      <formula>#REF!</formula>
    </cfRule>
  </conditionalFormatting>
  <conditionalFormatting sqref="E209:E215">
    <cfRule type="cellIs" dxfId="1" priority="2" stopIfTrue="1" operator="notEqual">
      <formula>#REF!</formula>
    </cfRule>
  </conditionalFormatting>
  <conditionalFormatting sqref="E282:E288">
    <cfRule type="cellIs" dxfId="0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378:D390 D351:D367 D52:D58 D125:D131 D198:D204 D81:D97 D154:D170 D227:D243 D300:D316 D271:D277 D63:D69 D136:D142 D209:D215 D282:D288 D35:D47 D108:D120 D181:D193 D254:D266 D327:D339 D8:D24" xr:uid="{483AF45A-4459-45EC-93DC-3AF513B13D76}">
      <formula1>0</formula1>
      <formula2>1</formula2>
    </dataValidation>
    <dataValidation type="decimal" operator="greaterThanOrEqual" allowBlank="1" showInputMessage="1" showErrorMessage="1" error="Introduzca un importe correcto" sqref="C8:C24 C35:C47 C154:C170 C81:C97 C125:C131 C198:C204 C271:C277 C300:C316 C108:C120 C181:C193 C254:C266 C327:C339 C378:C390 C52:C58 C227:C243 C63:C69 C136:C142 C209:C215 C282:C288 C351:C367" xr:uid="{4C3CA53A-E320-4771-9216-874D40A1C217}">
      <formula1>0</formula1>
    </dataValidation>
    <dataValidation type="decimal" operator="greaterThanOrEqual" allowBlank="1" showInputMessage="1" showErrorMessage="1" error="Introduzca un número" sqref="A8:A24 A35:A47 A198:A204 A81:A97 A154:A170 A227:A243 A300:A316 A351:A367 A108:A120 A181:A193 A254:A266 A327:A339 A378:A390 A52:A58 A125:A131 A271:A277 A63:A69 A136:A142 A209:A215 A282:A288" xr:uid="{D5BF7CC3-4BC6-44CC-8DAB-615BE59EE8FB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84CA56F-C6AA-45D6-8417-78888CA35637}">
          <x14:formula1>
            <xm:f>BD!$H$1:$H$21</xm:f>
          </x14:formula1>
          <xm:sqref>J4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15"/>
  <dimension ref="A1:P183"/>
  <sheetViews>
    <sheetView zoomScale="85" zoomScaleNormal="85" workbookViewId="0">
      <selection activeCell="H21" sqref="H21"/>
    </sheetView>
  </sheetViews>
  <sheetFormatPr baseColWidth="10" defaultRowHeight="12.75" x14ac:dyDescent="0.2"/>
  <cols>
    <col min="1" max="1" width="16.42578125" style="9" customWidth="1"/>
    <col min="2" max="2" width="11.85546875" style="9" customWidth="1"/>
    <col min="3" max="4" width="9.85546875" style="9" customWidth="1"/>
    <col min="5" max="5" width="32.140625" style="9" customWidth="1"/>
    <col min="6" max="6" width="9.85546875" style="9" customWidth="1"/>
    <col min="7" max="7" width="21.42578125" style="16" customWidth="1"/>
    <col min="8" max="8" width="8.42578125" style="9" customWidth="1"/>
    <col min="9" max="9" width="5.85546875" style="9" customWidth="1"/>
    <col min="10" max="16384" width="11.42578125" style="9"/>
  </cols>
  <sheetData>
    <row r="1" spans="1:16" ht="15" x14ac:dyDescent="0.25">
      <c r="A1" s="14" t="s">
        <v>262</v>
      </c>
      <c r="B1" s="14" t="s">
        <v>263</v>
      </c>
      <c r="C1" s="14" t="s">
        <v>264</v>
      </c>
      <c r="D1" s="14" t="s">
        <v>265</v>
      </c>
      <c r="E1" s="14" t="s">
        <v>265</v>
      </c>
      <c r="F1" s="107" t="s">
        <v>40</v>
      </c>
      <c r="G1" s="14" t="s">
        <v>300</v>
      </c>
      <c r="H1" s="10" t="s">
        <v>483</v>
      </c>
      <c r="I1" s="10"/>
    </row>
    <row r="2" spans="1:16" x14ac:dyDescent="0.2">
      <c r="A2" s="15">
        <v>0.15</v>
      </c>
      <c r="B2" s="17">
        <v>2021</v>
      </c>
      <c r="C2" s="15" t="s">
        <v>12</v>
      </c>
      <c r="D2" s="17">
        <v>1</v>
      </c>
      <c r="E2" s="15" t="s">
        <v>266</v>
      </c>
      <c r="F2" s="107" t="s">
        <v>118</v>
      </c>
      <c r="G2" s="108" t="s">
        <v>301</v>
      </c>
      <c r="H2" s="9">
        <v>2</v>
      </c>
    </row>
    <row r="3" spans="1:16" x14ac:dyDescent="0.2">
      <c r="A3" s="15">
        <v>0.08</v>
      </c>
      <c r="B3" s="17">
        <v>2022</v>
      </c>
      <c r="C3" s="15" t="s">
        <v>13</v>
      </c>
      <c r="D3" s="17">
        <v>2</v>
      </c>
      <c r="E3" s="15" t="s">
        <v>267</v>
      </c>
      <c r="F3" s="107" t="s">
        <v>52</v>
      </c>
      <c r="G3" s="108" t="s">
        <v>306</v>
      </c>
      <c r="H3" s="9">
        <v>3</v>
      </c>
    </row>
    <row r="4" spans="1:16" x14ac:dyDescent="0.2">
      <c r="A4" s="16"/>
      <c r="B4" s="17">
        <v>2023</v>
      </c>
      <c r="C4" s="15" t="s">
        <v>14</v>
      </c>
      <c r="D4" s="17">
        <v>3</v>
      </c>
      <c r="E4" s="16" t="s">
        <v>268</v>
      </c>
      <c r="F4" s="107" t="s">
        <v>53</v>
      </c>
      <c r="G4" s="108" t="s">
        <v>307</v>
      </c>
      <c r="H4" s="9">
        <v>4</v>
      </c>
      <c r="K4" s="9" t="s">
        <v>154</v>
      </c>
      <c r="L4" s="9" t="s">
        <v>155</v>
      </c>
      <c r="N4" s="9" t="s">
        <v>121</v>
      </c>
      <c r="O4" s="9" t="s">
        <v>122</v>
      </c>
      <c r="P4" s="9" t="s">
        <v>123</v>
      </c>
    </row>
    <row r="5" spans="1:16" ht="12.75" customHeight="1" x14ac:dyDescent="0.2">
      <c r="A5" s="16"/>
      <c r="B5" s="17">
        <v>2024</v>
      </c>
      <c r="C5" s="15" t="s">
        <v>15</v>
      </c>
      <c r="D5" s="17">
        <v>4</v>
      </c>
      <c r="E5" s="16" t="s">
        <v>269</v>
      </c>
      <c r="F5" s="107" t="s">
        <v>54</v>
      </c>
      <c r="G5" s="108" t="s">
        <v>308</v>
      </c>
      <c r="H5" s="9">
        <v>5</v>
      </c>
      <c r="K5" s="9" t="s">
        <v>254</v>
      </c>
      <c r="N5" s="9">
        <v>1</v>
      </c>
      <c r="O5" s="9">
        <v>58</v>
      </c>
      <c r="P5" s="9" t="s">
        <v>124</v>
      </c>
    </row>
    <row r="6" spans="1:16" ht="13.5" customHeight="1" x14ac:dyDescent="0.2">
      <c r="A6" s="16"/>
      <c r="B6" s="17">
        <v>2025</v>
      </c>
      <c r="C6" s="15" t="s">
        <v>16</v>
      </c>
      <c r="D6" s="17">
        <v>5</v>
      </c>
      <c r="E6" s="16" t="s">
        <v>271</v>
      </c>
      <c r="F6" s="107" t="s">
        <v>55</v>
      </c>
      <c r="G6" s="108" t="s">
        <v>309</v>
      </c>
      <c r="H6" s="9">
        <v>6</v>
      </c>
      <c r="K6" s="9" t="s">
        <v>52</v>
      </c>
      <c r="L6" s="9" t="s">
        <v>159</v>
      </c>
      <c r="N6" s="9">
        <v>1</v>
      </c>
      <c r="O6" s="9">
        <v>59</v>
      </c>
      <c r="P6" s="9" t="s">
        <v>125</v>
      </c>
    </row>
    <row r="7" spans="1:16" x14ac:dyDescent="0.2">
      <c r="B7" s="17">
        <v>2026</v>
      </c>
      <c r="C7" s="15" t="s">
        <v>17</v>
      </c>
      <c r="D7" s="17">
        <v>6</v>
      </c>
      <c r="E7" s="16" t="s">
        <v>270</v>
      </c>
      <c r="F7" s="107" t="s">
        <v>80</v>
      </c>
      <c r="G7" s="108" t="s">
        <v>310</v>
      </c>
      <c r="H7" s="9">
        <v>7</v>
      </c>
      <c r="K7" s="9" t="s">
        <v>53</v>
      </c>
      <c r="L7" s="9" t="s">
        <v>156</v>
      </c>
      <c r="N7" s="9">
        <v>1</v>
      </c>
      <c r="O7" s="9">
        <v>60</v>
      </c>
      <c r="P7" s="9" t="s">
        <v>126</v>
      </c>
    </row>
    <row r="8" spans="1:16" x14ac:dyDescent="0.2">
      <c r="B8" s="17">
        <v>2027</v>
      </c>
      <c r="F8" s="107" t="s">
        <v>81</v>
      </c>
      <c r="G8" s="108" t="s">
        <v>311</v>
      </c>
      <c r="H8" s="9">
        <v>8</v>
      </c>
      <c r="K8" s="9" t="s">
        <v>54</v>
      </c>
      <c r="L8" s="9" t="s">
        <v>157</v>
      </c>
      <c r="N8" s="9">
        <v>1</v>
      </c>
      <c r="O8" s="9">
        <v>61</v>
      </c>
      <c r="P8" s="9" t="s">
        <v>127</v>
      </c>
    </row>
    <row r="9" spans="1:16" x14ac:dyDescent="0.2">
      <c r="B9" s="17">
        <v>2028</v>
      </c>
      <c r="F9" s="107" t="s">
        <v>82</v>
      </c>
      <c r="G9" s="108" t="s">
        <v>312</v>
      </c>
      <c r="H9" s="9">
        <v>9</v>
      </c>
      <c r="K9" s="9" t="s">
        <v>55</v>
      </c>
      <c r="L9" s="9" t="s">
        <v>158</v>
      </c>
      <c r="N9" s="9">
        <v>1</v>
      </c>
      <c r="O9" s="9">
        <v>62</v>
      </c>
      <c r="P9" s="9" t="s">
        <v>128</v>
      </c>
    </row>
    <row r="10" spans="1:16" x14ac:dyDescent="0.2">
      <c r="B10" s="17">
        <v>2029</v>
      </c>
      <c r="F10" s="107" t="s">
        <v>83</v>
      </c>
      <c r="G10" s="108" t="s">
        <v>313</v>
      </c>
      <c r="H10" s="9">
        <v>10</v>
      </c>
      <c r="K10" s="9" t="s">
        <v>80</v>
      </c>
      <c r="L10" s="9" t="s">
        <v>160</v>
      </c>
      <c r="N10" s="9">
        <v>1</v>
      </c>
      <c r="O10" s="9">
        <v>63</v>
      </c>
      <c r="P10" s="9" t="s">
        <v>129</v>
      </c>
    </row>
    <row r="11" spans="1:16" x14ac:dyDescent="0.2">
      <c r="B11" s="17">
        <v>2030</v>
      </c>
      <c r="F11" s="107" t="s">
        <v>84</v>
      </c>
      <c r="G11" s="108" t="s">
        <v>314</v>
      </c>
      <c r="H11" s="9">
        <v>11</v>
      </c>
      <c r="K11" s="9" t="s">
        <v>81</v>
      </c>
      <c r="L11" s="9" t="s">
        <v>161</v>
      </c>
      <c r="N11" s="9">
        <v>1</v>
      </c>
      <c r="O11" s="9">
        <v>64</v>
      </c>
      <c r="P11" s="9" t="s">
        <v>130</v>
      </c>
    </row>
    <row r="12" spans="1:16" x14ac:dyDescent="0.2">
      <c r="F12" s="107" t="s">
        <v>85</v>
      </c>
      <c r="G12" s="108" t="s">
        <v>315</v>
      </c>
      <c r="H12" s="9">
        <v>12</v>
      </c>
      <c r="K12" s="9" t="s">
        <v>82</v>
      </c>
      <c r="L12" s="9" t="s">
        <v>162</v>
      </c>
      <c r="N12" s="9">
        <v>1</v>
      </c>
      <c r="O12" s="9">
        <v>65</v>
      </c>
      <c r="P12" s="9" t="s">
        <v>131</v>
      </c>
    </row>
    <row r="13" spans="1:16" x14ac:dyDescent="0.2">
      <c r="F13" s="107" t="s">
        <v>86</v>
      </c>
      <c r="G13" s="108" t="s">
        <v>316</v>
      </c>
      <c r="H13" s="9">
        <v>13</v>
      </c>
      <c r="K13" s="9" t="s">
        <v>83</v>
      </c>
      <c r="L13" s="9" t="s">
        <v>163</v>
      </c>
      <c r="N13" s="9">
        <v>2</v>
      </c>
      <c r="O13" s="9">
        <v>64</v>
      </c>
      <c r="P13" s="9" t="s">
        <v>130</v>
      </c>
    </row>
    <row r="14" spans="1:16" x14ac:dyDescent="0.2">
      <c r="F14" s="107" t="s">
        <v>87</v>
      </c>
      <c r="G14" s="108" t="s">
        <v>317</v>
      </c>
      <c r="H14" s="9">
        <v>14</v>
      </c>
      <c r="K14" s="9" t="s">
        <v>84</v>
      </c>
      <c r="L14" s="9" t="s">
        <v>164</v>
      </c>
      <c r="N14" s="9">
        <v>2</v>
      </c>
      <c r="O14" s="9">
        <v>66</v>
      </c>
      <c r="P14" s="9" t="s">
        <v>132</v>
      </c>
    </row>
    <row r="15" spans="1:16" x14ac:dyDescent="0.2">
      <c r="F15" s="107" t="s">
        <v>88</v>
      </c>
      <c r="G15" s="108" t="s">
        <v>318</v>
      </c>
      <c r="H15" s="9">
        <v>15</v>
      </c>
      <c r="K15" s="9" t="s">
        <v>85</v>
      </c>
      <c r="L15" s="9" t="s">
        <v>165</v>
      </c>
      <c r="N15" s="9">
        <v>2</v>
      </c>
      <c r="O15" s="9">
        <v>67</v>
      </c>
      <c r="P15" s="9" t="s">
        <v>133</v>
      </c>
    </row>
    <row r="16" spans="1:16" x14ac:dyDescent="0.2">
      <c r="F16" s="107" t="s">
        <v>89</v>
      </c>
      <c r="G16" s="108" t="s">
        <v>319</v>
      </c>
      <c r="H16" s="9">
        <v>16</v>
      </c>
      <c r="K16" s="9" t="s">
        <v>86</v>
      </c>
      <c r="L16" s="9" t="s">
        <v>166</v>
      </c>
      <c r="N16" s="9">
        <v>2</v>
      </c>
      <c r="O16" s="9">
        <v>68</v>
      </c>
      <c r="P16" s="9" t="s">
        <v>134</v>
      </c>
    </row>
    <row r="17" spans="6:16" x14ac:dyDescent="0.2">
      <c r="F17" s="107" t="s">
        <v>90</v>
      </c>
      <c r="G17" s="108" t="s">
        <v>320</v>
      </c>
      <c r="H17" s="9">
        <v>17</v>
      </c>
      <c r="K17" s="9" t="s">
        <v>87</v>
      </c>
      <c r="L17" s="9" t="s">
        <v>167</v>
      </c>
      <c r="N17" s="9">
        <v>2</v>
      </c>
      <c r="O17" s="9">
        <v>72</v>
      </c>
      <c r="P17" s="9" t="s">
        <v>135</v>
      </c>
    </row>
    <row r="18" spans="6:16" x14ac:dyDescent="0.2">
      <c r="F18" s="107" t="s">
        <v>74</v>
      </c>
      <c r="G18" s="108" t="s">
        <v>321</v>
      </c>
      <c r="H18" s="9">
        <v>18</v>
      </c>
      <c r="K18" s="9" t="s">
        <v>88</v>
      </c>
      <c r="L18" s="9" t="s">
        <v>168</v>
      </c>
      <c r="N18" s="9">
        <v>2</v>
      </c>
      <c r="O18" s="9">
        <v>104</v>
      </c>
      <c r="P18" s="9" t="s">
        <v>136</v>
      </c>
    </row>
    <row r="19" spans="6:16" x14ac:dyDescent="0.2">
      <c r="F19" s="107" t="s">
        <v>73</v>
      </c>
      <c r="G19" s="108" t="s">
        <v>322</v>
      </c>
      <c r="H19" s="9">
        <v>19</v>
      </c>
      <c r="K19" s="9" t="s">
        <v>89</v>
      </c>
      <c r="L19" s="9" t="s">
        <v>169</v>
      </c>
      <c r="N19" s="9">
        <v>2</v>
      </c>
      <c r="O19" s="9">
        <v>106</v>
      </c>
      <c r="P19" s="9" t="s">
        <v>137</v>
      </c>
    </row>
    <row r="20" spans="6:16" x14ac:dyDescent="0.2">
      <c r="F20" s="107" t="s">
        <v>49</v>
      </c>
      <c r="G20" s="108" t="s">
        <v>323</v>
      </c>
      <c r="H20" s="9">
        <v>20</v>
      </c>
      <c r="K20" s="9" t="s">
        <v>90</v>
      </c>
      <c r="L20" s="9" t="s">
        <v>170</v>
      </c>
      <c r="N20" s="9">
        <v>3</v>
      </c>
      <c r="O20" s="9">
        <v>18</v>
      </c>
      <c r="P20" s="9" t="s">
        <v>138</v>
      </c>
    </row>
    <row r="21" spans="6:16" x14ac:dyDescent="0.2">
      <c r="F21" s="107" t="s">
        <v>50</v>
      </c>
      <c r="G21" s="108" t="s">
        <v>324</v>
      </c>
      <c r="H21" s="9" t="s">
        <v>487</v>
      </c>
      <c r="K21" s="9" t="s">
        <v>74</v>
      </c>
      <c r="L21" s="9" t="s">
        <v>171</v>
      </c>
      <c r="N21" s="9">
        <v>3</v>
      </c>
      <c r="O21" s="9">
        <v>21</v>
      </c>
      <c r="P21" s="9" t="s">
        <v>139</v>
      </c>
    </row>
    <row r="22" spans="6:16" x14ac:dyDescent="0.2">
      <c r="F22" s="107" t="s">
        <v>51</v>
      </c>
      <c r="G22" s="108" t="s">
        <v>325</v>
      </c>
      <c r="K22" s="9" t="s">
        <v>172</v>
      </c>
      <c r="L22" s="9" t="s">
        <v>173</v>
      </c>
      <c r="N22" s="9">
        <v>3</v>
      </c>
      <c r="O22" s="9">
        <v>44</v>
      </c>
      <c r="P22" s="9" t="s">
        <v>140</v>
      </c>
    </row>
    <row r="23" spans="6:16" x14ac:dyDescent="0.2">
      <c r="F23" s="107" t="s">
        <v>91</v>
      </c>
      <c r="G23" s="108" t="s">
        <v>326</v>
      </c>
      <c r="K23" s="9" t="s">
        <v>73</v>
      </c>
      <c r="L23" s="9" t="s">
        <v>174</v>
      </c>
      <c r="N23" s="9">
        <v>3</v>
      </c>
      <c r="O23" s="9">
        <v>84</v>
      </c>
      <c r="P23" s="9" t="s">
        <v>141</v>
      </c>
    </row>
    <row r="24" spans="6:16" x14ac:dyDescent="0.2">
      <c r="F24" s="107" t="s">
        <v>92</v>
      </c>
      <c r="G24" s="108" t="s">
        <v>327</v>
      </c>
      <c r="K24" s="9" t="s">
        <v>175</v>
      </c>
      <c r="L24" s="9" t="s">
        <v>176</v>
      </c>
      <c r="N24" s="9">
        <v>3</v>
      </c>
      <c r="O24" s="9">
        <v>85</v>
      </c>
      <c r="P24" s="9" t="s">
        <v>142</v>
      </c>
    </row>
    <row r="25" spans="6:16" x14ac:dyDescent="0.2">
      <c r="F25" s="107" t="s">
        <v>94</v>
      </c>
      <c r="G25" s="108" t="s">
        <v>328</v>
      </c>
      <c r="K25" s="9" t="s">
        <v>49</v>
      </c>
      <c r="L25" s="9" t="s">
        <v>177</v>
      </c>
      <c r="N25" s="9">
        <v>3</v>
      </c>
      <c r="O25" s="9">
        <v>86</v>
      </c>
      <c r="P25" s="9" t="s">
        <v>143</v>
      </c>
    </row>
    <row r="26" spans="6:16" x14ac:dyDescent="0.2">
      <c r="F26" s="107" t="s">
        <v>95</v>
      </c>
      <c r="G26" s="108" t="s">
        <v>329</v>
      </c>
      <c r="K26" s="9" t="s">
        <v>178</v>
      </c>
      <c r="L26" s="9" t="s">
        <v>179</v>
      </c>
      <c r="N26" s="9">
        <v>3</v>
      </c>
      <c r="O26" s="9">
        <v>87</v>
      </c>
      <c r="P26" s="9" t="s">
        <v>144</v>
      </c>
    </row>
    <row r="27" spans="6:16" x14ac:dyDescent="0.2">
      <c r="F27" s="107" t="s">
        <v>57</v>
      </c>
      <c r="G27" s="108" t="s">
        <v>330</v>
      </c>
      <c r="K27" s="9" t="s">
        <v>180</v>
      </c>
      <c r="L27" s="9" t="s">
        <v>181</v>
      </c>
      <c r="N27" s="9">
        <v>3</v>
      </c>
      <c r="O27" s="9">
        <v>88</v>
      </c>
      <c r="P27" s="9" t="s">
        <v>145</v>
      </c>
    </row>
    <row r="28" spans="6:16" x14ac:dyDescent="0.2">
      <c r="F28" s="107" t="s">
        <v>58</v>
      </c>
      <c r="G28" s="108" t="s">
        <v>331</v>
      </c>
      <c r="K28" s="9" t="s">
        <v>50</v>
      </c>
      <c r="L28" s="9" t="s">
        <v>182</v>
      </c>
      <c r="N28" s="9">
        <v>3</v>
      </c>
      <c r="O28" s="9">
        <v>90</v>
      </c>
      <c r="P28" s="9" t="s">
        <v>146</v>
      </c>
    </row>
    <row r="29" spans="6:16" x14ac:dyDescent="0.2">
      <c r="F29" s="107" t="s">
        <v>96</v>
      </c>
      <c r="G29" s="108" t="s">
        <v>332</v>
      </c>
      <c r="K29" s="9" t="s">
        <v>51</v>
      </c>
      <c r="L29" s="9" t="s">
        <v>183</v>
      </c>
      <c r="N29" s="9">
        <v>3</v>
      </c>
      <c r="O29" s="9">
        <v>91</v>
      </c>
      <c r="P29" s="9" t="s">
        <v>147</v>
      </c>
    </row>
    <row r="30" spans="6:16" x14ac:dyDescent="0.2">
      <c r="F30" s="107" t="s">
        <v>97</v>
      </c>
      <c r="G30" s="108" t="s">
        <v>333</v>
      </c>
      <c r="K30" s="9" t="s">
        <v>91</v>
      </c>
      <c r="L30" s="9" t="s">
        <v>184</v>
      </c>
      <c r="N30" s="9">
        <v>3</v>
      </c>
      <c r="O30" s="9">
        <v>94</v>
      </c>
      <c r="P30" s="9" t="s">
        <v>148</v>
      </c>
    </row>
    <row r="31" spans="6:16" x14ac:dyDescent="0.2">
      <c r="F31" s="107" t="s">
        <v>98</v>
      </c>
      <c r="G31" s="108" t="s">
        <v>334</v>
      </c>
      <c r="K31" s="9" t="s">
        <v>92</v>
      </c>
      <c r="L31" s="9" t="s">
        <v>185</v>
      </c>
      <c r="N31" s="9">
        <v>4</v>
      </c>
      <c r="O31" s="9">
        <v>112</v>
      </c>
      <c r="P31" s="9" t="s">
        <v>149</v>
      </c>
    </row>
    <row r="32" spans="6:16" x14ac:dyDescent="0.2">
      <c r="F32" s="107" t="s">
        <v>99</v>
      </c>
      <c r="G32" s="108" t="s">
        <v>335</v>
      </c>
      <c r="K32" s="9" t="s">
        <v>93</v>
      </c>
      <c r="L32" s="9" t="s">
        <v>186</v>
      </c>
      <c r="N32" s="9">
        <v>4</v>
      </c>
      <c r="O32" s="9">
        <v>119</v>
      </c>
      <c r="P32" s="9" t="s">
        <v>150</v>
      </c>
    </row>
    <row r="33" spans="6:16" x14ac:dyDescent="0.2">
      <c r="F33" s="107" t="s">
        <v>100</v>
      </c>
      <c r="G33" s="108" t="s">
        <v>336</v>
      </c>
      <c r="K33" s="9" t="s">
        <v>94</v>
      </c>
      <c r="L33" s="9" t="s">
        <v>187</v>
      </c>
      <c r="N33" s="9">
        <v>5</v>
      </c>
      <c r="O33" s="9">
        <v>121</v>
      </c>
      <c r="P33" s="9" t="s">
        <v>151</v>
      </c>
    </row>
    <row r="34" spans="6:16" x14ac:dyDescent="0.2">
      <c r="F34" s="107" t="s">
        <v>101</v>
      </c>
      <c r="G34" s="108" t="s">
        <v>337</v>
      </c>
      <c r="K34" s="9" t="s">
        <v>95</v>
      </c>
      <c r="L34" s="9" t="s">
        <v>188</v>
      </c>
      <c r="N34" s="9">
        <v>5</v>
      </c>
      <c r="O34" s="9">
        <v>122</v>
      </c>
      <c r="P34" s="9" t="s">
        <v>152</v>
      </c>
    </row>
    <row r="35" spans="6:16" x14ac:dyDescent="0.2">
      <c r="F35" s="107" t="s">
        <v>102</v>
      </c>
      <c r="G35" s="108" t="s">
        <v>338</v>
      </c>
      <c r="K35" s="9" t="s">
        <v>57</v>
      </c>
      <c r="L35" s="9" t="s">
        <v>189</v>
      </c>
      <c r="N35" s="9">
        <v>5</v>
      </c>
      <c r="O35" s="9">
        <v>123</v>
      </c>
      <c r="P35" s="9" t="s">
        <v>153</v>
      </c>
    </row>
    <row r="36" spans="6:16" x14ac:dyDescent="0.2">
      <c r="F36" s="107" t="s">
        <v>103</v>
      </c>
      <c r="G36" s="108" t="s">
        <v>339</v>
      </c>
      <c r="K36" s="9" t="s">
        <v>58</v>
      </c>
      <c r="L36" s="9" t="s">
        <v>190</v>
      </c>
    </row>
    <row r="37" spans="6:16" x14ac:dyDescent="0.2">
      <c r="F37" s="107" t="s">
        <v>104</v>
      </c>
      <c r="G37" s="108" t="s">
        <v>340</v>
      </c>
      <c r="K37" s="9" t="s">
        <v>96</v>
      </c>
      <c r="L37" s="9" t="s">
        <v>191</v>
      </c>
    </row>
    <row r="38" spans="6:16" x14ac:dyDescent="0.2">
      <c r="F38" s="107" t="s">
        <v>105</v>
      </c>
      <c r="G38" s="108" t="s">
        <v>341</v>
      </c>
      <c r="K38" s="9" t="s">
        <v>97</v>
      </c>
      <c r="L38" s="9" t="s">
        <v>192</v>
      </c>
    </row>
    <row r="39" spans="6:16" x14ac:dyDescent="0.2">
      <c r="F39" s="107" t="s">
        <v>71</v>
      </c>
      <c r="G39" s="108" t="s">
        <v>342</v>
      </c>
      <c r="K39" s="9" t="s">
        <v>98</v>
      </c>
      <c r="L39" s="9" t="s">
        <v>193</v>
      </c>
    </row>
    <row r="40" spans="6:16" x14ac:dyDescent="0.2">
      <c r="F40" s="107" t="s">
        <v>69</v>
      </c>
      <c r="G40" s="108" t="s">
        <v>343</v>
      </c>
      <c r="K40" s="9" t="s">
        <v>99</v>
      </c>
      <c r="L40" s="9" t="s">
        <v>194</v>
      </c>
    </row>
    <row r="41" spans="6:16" x14ac:dyDescent="0.2">
      <c r="F41" s="107" t="s">
        <v>67</v>
      </c>
      <c r="G41" s="108" t="s">
        <v>344</v>
      </c>
      <c r="K41" s="9" t="s">
        <v>100</v>
      </c>
      <c r="L41" s="9" t="s">
        <v>195</v>
      </c>
    </row>
    <row r="42" spans="6:16" x14ac:dyDescent="0.2">
      <c r="F42" s="107" t="s">
        <v>70</v>
      </c>
      <c r="G42" s="108" t="s">
        <v>345</v>
      </c>
      <c r="K42" s="9" t="s">
        <v>101</v>
      </c>
      <c r="L42" s="9" t="s">
        <v>196</v>
      </c>
    </row>
    <row r="43" spans="6:16" x14ac:dyDescent="0.2">
      <c r="F43" s="107" t="s">
        <v>106</v>
      </c>
      <c r="G43" s="108" t="s">
        <v>346</v>
      </c>
      <c r="K43" s="9" t="s">
        <v>102</v>
      </c>
      <c r="L43" s="9" t="s">
        <v>197</v>
      </c>
    </row>
    <row r="44" spans="6:16" x14ac:dyDescent="0.2">
      <c r="F44" s="107" t="s">
        <v>107</v>
      </c>
      <c r="G44" s="108" t="s">
        <v>347</v>
      </c>
      <c r="K44" s="9" t="s">
        <v>103</v>
      </c>
      <c r="L44" s="9" t="s">
        <v>198</v>
      </c>
    </row>
    <row r="45" spans="6:16" x14ac:dyDescent="0.2">
      <c r="F45" s="107" t="s">
        <v>108</v>
      </c>
      <c r="G45" s="108" t="s">
        <v>348</v>
      </c>
      <c r="K45" s="9" t="s">
        <v>104</v>
      </c>
      <c r="L45" s="9" t="s">
        <v>199</v>
      </c>
    </row>
    <row r="46" spans="6:16" x14ac:dyDescent="0.2">
      <c r="F46" s="107" t="s">
        <v>109</v>
      </c>
      <c r="G46" s="108" t="s">
        <v>349</v>
      </c>
      <c r="K46" s="9" t="s">
        <v>105</v>
      </c>
      <c r="L46" s="9" t="s">
        <v>200</v>
      </c>
    </row>
    <row r="47" spans="6:16" x14ac:dyDescent="0.2">
      <c r="F47" s="107" t="s">
        <v>110</v>
      </c>
      <c r="G47" s="108" t="s">
        <v>350</v>
      </c>
      <c r="K47" s="9" t="s">
        <v>201</v>
      </c>
      <c r="L47" s="9" t="s">
        <v>202</v>
      </c>
    </row>
    <row r="48" spans="6:16" x14ac:dyDescent="0.2">
      <c r="F48" s="107" t="s">
        <v>111</v>
      </c>
      <c r="G48" s="108" t="s">
        <v>351</v>
      </c>
      <c r="K48" s="9" t="s">
        <v>71</v>
      </c>
      <c r="L48" s="9" t="s">
        <v>203</v>
      </c>
    </row>
    <row r="49" spans="6:12" x14ac:dyDescent="0.2">
      <c r="F49" s="107" t="s">
        <v>112</v>
      </c>
      <c r="G49" s="108" t="s">
        <v>352</v>
      </c>
      <c r="K49" s="9" t="s">
        <v>69</v>
      </c>
      <c r="L49" s="9" t="s">
        <v>204</v>
      </c>
    </row>
    <row r="50" spans="6:12" x14ac:dyDescent="0.2">
      <c r="F50" s="107" t="s">
        <v>113</v>
      </c>
      <c r="G50" s="108" t="s">
        <v>353</v>
      </c>
      <c r="K50" s="9" t="s">
        <v>205</v>
      </c>
      <c r="L50" s="9" t="s">
        <v>206</v>
      </c>
    </row>
    <row r="51" spans="6:12" x14ac:dyDescent="0.2">
      <c r="F51" s="107" t="s">
        <v>114</v>
      </c>
      <c r="G51" s="108" t="s">
        <v>354</v>
      </c>
      <c r="K51" s="9" t="s">
        <v>67</v>
      </c>
      <c r="L51" s="9" t="s">
        <v>207</v>
      </c>
    </row>
    <row r="52" spans="6:12" x14ac:dyDescent="0.2">
      <c r="F52" s="107" t="s">
        <v>115</v>
      </c>
      <c r="G52" s="108" t="s">
        <v>355</v>
      </c>
      <c r="K52" s="9" t="s">
        <v>208</v>
      </c>
      <c r="L52" s="9" t="s">
        <v>209</v>
      </c>
    </row>
    <row r="53" spans="6:12" x14ac:dyDescent="0.2">
      <c r="F53" s="107" t="s">
        <v>117</v>
      </c>
      <c r="G53" s="108" t="s">
        <v>356</v>
      </c>
      <c r="K53" s="9" t="s">
        <v>210</v>
      </c>
      <c r="L53" s="9" t="s">
        <v>211</v>
      </c>
    </row>
    <row r="54" spans="6:12" x14ac:dyDescent="0.2">
      <c r="F54" s="107" t="s">
        <v>41</v>
      </c>
      <c r="G54" s="108" t="s">
        <v>357</v>
      </c>
      <c r="K54" s="9" t="s">
        <v>70</v>
      </c>
      <c r="L54" s="9" t="s">
        <v>212</v>
      </c>
    </row>
    <row r="55" spans="6:12" x14ac:dyDescent="0.2">
      <c r="F55" s="107" t="s">
        <v>42</v>
      </c>
      <c r="G55" s="108" t="s">
        <v>358</v>
      </c>
      <c r="K55" s="9" t="s">
        <v>106</v>
      </c>
      <c r="L55" s="9" t="s">
        <v>213</v>
      </c>
    </row>
    <row r="56" spans="6:12" x14ac:dyDescent="0.2">
      <c r="F56" s="107" t="s">
        <v>43</v>
      </c>
      <c r="G56" s="108" t="s">
        <v>359</v>
      </c>
      <c r="K56" s="9" t="s">
        <v>107</v>
      </c>
      <c r="L56" s="9" t="s">
        <v>214</v>
      </c>
    </row>
    <row r="57" spans="6:12" x14ac:dyDescent="0.2">
      <c r="F57" s="107" t="s">
        <v>44</v>
      </c>
      <c r="G57" s="108" t="s">
        <v>360</v>
      </c>
      <c r="K57" s="9" t="s">
        <v>108</v>
      </c>
      <c r="L57" s="9" t="s">
        <v>215</v>
      </c>
    </row>
    <row r="58" spans="6:12" x14ac:dyDescent="0.2">
      <c r="F58" s="107" t="s">
        <v>45</v>
      </c>
      <c r="G58" s="108" t="s">
        <v>361</v>
      </c>
      <c r="K58" s="9" t="s">
        <v>109</v>
      </c>
      <c r="L58" s="9" t="s">
        <v>216</v>
      </c>
    </row>
    <row r="59" spans="6:12" x14ac:dyDescent="0.2">
      <c r="F59" s="107" t="s">
        <v>46</v>
      </c>
      <c r="G59" s="108" t="s">
        <v>362</v>
      </c>
      <c r="K59" s="9" t="s">
        <v>110</v>
      </c>
      <c r="L59" s="9" t="s">
        <v>217</v>
      </c>
    </row>
    <row r="60" spans="6:12" x14ac:dyDescent="0.2">
      <c r="F60" s="107" t="s">
        <v>47</v>
      </c>
      <c r="G60" s="108" t="s">
        <v>363</v>
      </c>
      <c r="K60" s="9" t="s">
        <v>111</v>
      </c>
      <c r="L60" s="9" t="s">
        <v>218</v>
      </c>
    </row>
    <row r="61" spans="6:12" x14ac:dyDescent="0.2">
      <c r="F61" s="107" t="s">
        <v>48</v>
      </c>
      <c r="G61" s="108" t="s">
        <v>364</v>
      </c>
      <c r="K61" s="9" t="s">
        <v>112</v>
      </c>
      <c r="L61" s="9" t="s">
        <v>219</v>
      </c>
    </row>
    <row r="62" spans="6:12" x14ac:dyDescent="0.2">
      <c r="F62" s="107" t="s">
        <v>68</v>
      </c>
      <c r="G62" s="108" t="s">
        <v>365</v>
      </c>
      <c r="K62" s="9" t="s">
        <v>113</v>
      </c>
      <c r="L62" s="9" t="s">
        <v>220</v>
      </c>
    </row>
    <row r="63" spans="6:12" x14ac:dyDescent="0.2">
      <c r="F63" s="107" t="s">
        <v>64</v>
      </c>
      <c r="G63" s="108" t="s">
        <v>366</v>
      </c>
      <c r="K63" s="9" t="s">
        <v>114</v>
      </c>
      <c r="L63" s="9" t="s">
        <v>221</v>
      </c>
    </row>
    <row r="64" spans="6:12" x14ac:dyDescent="0.2">
      <c r="F64" s="107" t="s">
        <v>75</v>
      </c>
      <c r="G64" s="108" t="s">
        <v>367</v>
      </c>
      <c r="K64" s="9" t="s">
        <v>115</v>
      </c>
      <c r="L64" s="9" t="s">
        <v>222</v>
      </c>
    </row>
    <row r="65" spans="6:12" ht="25.5" x14ac:dyDescent="0.2">
      <c r="F65" s="107" t="s">
        <v>65</v>
      </c>
      <c r="G65" s="108" t="s">
        <v>368</v>
      </c>
      <c r="K65" s="11" t="s">
        <v>250</v>
      </c>
      <c r="L65" s="9" t="s">
        <v>249</v>
      </c>
    </row>
    <row r="66" spans="6:12" x14ac:dyDescent="0.2">
      <c r="F66" s="107" t="s">
        <v>66</v>
      </c>
      <c r="G66" s="108" t="s">
        <v>369</v>
      </c>
      <c r="K66" s="9" t="s">
        <v>41</v>
      </c>
      <c r="L66" s="9" t="s">
        <v>223</v>
      </c>
    </row>
    <row r="67" spans="6:12" x14ac:dyDescent="0.2">
      <c r="F67" s="107" t="s">
        <v>76</v>
      </c>
      <c r="G67" s="108" t="s">
        <v>370</v>
      </c>
      <c r="K67" s="9" t="s">
        <v>42</v>
      </c>
      <c r="L67" s="9" t="s">
        <v>224</v>
      </c>
    </row>
    <row r="68" spans="6:12" x14ac:dyDescent="0.2">
      <c r="F68" s="107" t="s">
        <v>63</v>
      </c>
      <c r="G68" s="108" t="s">
        <v>371</v>
      </c>
      <c r="K68" s="9" t="s">
        <v>43</v>
      </c>
      <c r="L68" s="9" t="s">
        <v>225</v>
      </c>
    </row>
    <row r="69" spans="6:12" x14ac:dyDescent="0.2">
      <c r="F69" s="107" t="s">
        <v>116</v>
      </c>
      <c r="G69" s="108" t="s">
        <v>372</v>
      </c>
      <c r="K69" s="9" t="s">
        <v>44</v>
      </c>
      <c r="L69" s="9" t="s">
        <v>226</v>
      </c>
    </row>
    <row r="70" spans="6:12" x14ac:dyDescent="0.2">
      <c r="F70" s="107" t="s">
        <v>56</v>
      </c>
      <c r="G70" s="108" t="s">
        <v>373</v>
      </c>
      <c r="K70" s="9" t="s">
        <v>45</v>
      </c>
      <c r="L70" s="9" t="s">
        <v>227</v>
      </c>
    </row>
    <row r="71" spans="6:12" x14ac:dyDescent="0.2">
      <c r="F71" s="107" t="s">
        <v>77</v>
      </c>
      <c r="G71" s="108" t="s">
        <v>374</v>
      </c>
      <c r="K71" s="9" t="s">
        <v>46</v>
      </c>
      <c r="L71" s="9" t="s">
        <v>228</v>
      </c>
    </row>
    <row r="72" spans="6:12" x14ac:dyDescent="0.2">
      <c r="F72" s="107" t="s">
        <v>59</v>
      </c>
      <c r="G72" s="108" t="s">
        <v>375</v>
      </c>
      <c r="K72" s="9" t="s">
        <v>47</v>
      </c>
      <c r="L72" s="9" t="s">
        <v>229</v>
      </c>
    </row>
    <row r="73" spans="6:12" x14ac:dyDescent="0.2">
      <c r="F73" s="107" t="s">
        <v>60</v>
      </c>
      <c r="G73" s="108" t="s">
        <v>376</v>
      </c>
      <c r="K73" s="9" t="s">
        <v>48</v>
      </c>
      <c r="L73" s="9" t="s">
        <v>230</v>
      </c>
    </row>
    <row r="74" spans="6:12" x14ac:dyDescent="0.2">
      <c r="F74" s="107" t="s">
        <v>61</v>
      </c>
      <c r="G74" s="108" t="s">
        <v>377</v>
      </c>
      <c r="K74" s="9" t="s">
        <v>68</v>
      </c>
      <c r="L74" s="9" t="s">
        <v>231</v>
      </c>
    </row>
    <row r="75" spans="6:12" x14ac:dyDescent="0.2">
      <c r="F75" s="107" t="s">
        <v>62</v>
      </c>
      <c r="G75" s="108" t="s">
        <v>378</v>
      </c>
      <c r="K75" s="9" t="s">
        <v>64</v>
      </c>
      <c r="L75" s="9" t="s">
        <v>232</v>
      </c>
    </row>
    <row r="76" spans="6:12" x14ac:dyDescent="0.2">
      <c r="F76" s="107" t="s">
        <v>78</v>
      </c>
      <c r="G76" s="108" t="s">
        <v>379</v>
      </c>
      <c r="K76" s="9" t="s">
        <v>75</v>
      </c>
      <c r="L76" s="9" t="s">
        <v>233</v>
      </c>
    </row>
    <row r="77" spans="6:12" x14ac:dyDescent="0.2">
      <c r="F77" s="107" t="s">
        <v>79</v>
      </c>
      <c r="G77" s="108" t="s">
        <v>380</v>
      </c>
      <c r="K77" s="9" t="s">
        <v>65</v>
      </c>
      <c r="L77" s="9" t="s">
        <v>234</v>
      </c>
    </row>
    <row r="78" spans="6:12" x14ac:dyDescent="0.2">
      <c r="F78" s="107" t="s">
        <v>119</v>
      </c>
      <c r="G78" s="108" t="s">
        <v>381</v>
      </c>
      <c r="K78" s="9" t="s">
        <v>66</v>
      </c>
      <c r="L78" s="9" t="s">
        <v>235</v>
      </c>
    </row>
    <row r="79" spans="6:12" x14ac:dyDescent="0.2">
      <c r="F79" s="107" t="s">
        <v>72</v>
      </c>
      <c r="G79" s="108" t="s">
        <v>382</v>
      </c>
      <c r="K79" s="9" t="s">
        <v>76</v>
      </c>
      <c r="L79" s="9" t="s">
        <v>236</v>
      </c>
    </row>
    <row r="80" spans="6:12" x14ac:dyDescent="0.2">
      <c r="G80" s="108" t="s">
        <v>383</v>
      </c>
      <c r="K80" s="9" t="s">
        <v>63</v>
      </c>
      <c r="L80" s="9" t="s">
        <v>237</v>
      </c>
    </row>
    <row r="81" spans="7:12" x14ac:dyDescent="0.2">
      <c r="G81" s="108" t="s">
        <v>384</v>
      </c>
      <c r="K81" s="9" t="s">
        <v>116</v>
      </c>
      <c r="L81" s="9" t="s">
        <v>238</v>
      </c>
    </row>
    <row r="82" spans="7:12" x14ac:dyDescent="0.2">
      <c r="G82" s="108" t="s">
        <v>385</v>
      </c>
      <c r="K82" s="9" t="s">
        <v>56</v>
      </c>
      <c r="L82" s="9" t="s">
        <v>239</v>
      </c>
    </row>
    <row r="83" spans="7:12" x14ac:dyDescent="0.2">
      <c r="G83" s="108" t="s">
        <v>386</v>
      </c>
      <c r="K83" s="9" t="s">
        <v>77</v>
      </c>
      <c r="L83" s="9" t="s">
        <v>240</v>
      </c>
    </row>
    <row r="84" spans="7:12" x14ac:dyDescent="0.2">
      <c r="G84" s="108" t="s">
        <v>387</v>
      </c>
      <c r="K84" s="9" t="s">
        <v>59</v>
      </c>
      <c r="L84" s="9" t="s">
        <v>241</v>
      </c>
    </row>
    <row r="85" spans="7:12" x14ac:dyDescent="0.2">
      <c r="G85" s="108" t="s">
        <v>388</v>
      </c>
      <c r="K85" s="9" t="s">
        <v>60</v>
      </c>
      <c r="L85" s="9" t="s">
        <v>242</v>
      </c>
    </row>
    <row r="86" spans="7:12" x14ac:dyDescent="0.2">
      <c r="G86" s="108" t="s">
        <v>389</v>
      </c>
      <c r="K86" s="9" t="s">
        <v>243</v>
      </c>
      <c r="L86" s="9" t="s">
        <v>244</v>
      </c>
    </row>
    <row r="87" spans="7:12" x14ac:dyDescent="0.2">
      <c r="G87" s="108" t="s">
        <v>390</v>
      </c>
      <c r="K87" s="9" t="s">
        <v>61</v>
      </c>
      <c r="L87" s="9" t="s">
        <v>245</v>
      </c>
    </row>
    <row r="88" spans="7:12" x14ac:dyDescent="0.2">
      <c r="G88" s="108" t="s">
        <v>391</v>
      </c>
      <c r="K88" s="9" t="s">
        <v>62</v>
      </c>
      <c r="L88" s="9" t="s">
        <v>246</v>
      </c>
    </row>
    <row r="89" spans="7:12" x14ac:dyDescent="0.2">
      <c r="G89" s="108" t="s">
        <v>392</v>
      </c>
      <c r="K89" s="9" t="s">
        <v>78</v>
      </c>
      <c r="L89" s="9" t="s">
        <v>247</v>
      </c>
    </row>
    <row r="90" spans="7:12" x14ac:dyDescent="0.2">
      <c r="G90" s="108" t="s">
        <v>393</v>
      </c>
      <c r="K90" s="9" t="s">
        <v>79</v>
      </c>
      <c r="L90" s="9" t="s">
        <v>248</v>
      </c>
    </row>
    <row r="91" spans="7:12" x14ac:dyDescent="0.2">
      <c r="G91" s="108" t="s">
        <v>394</v>
      </c>
      <c r="K91" s="12" t="s">
        <v>119</v>
      </c>
      <c r="L91" s="9" t="s">
        <v>249</v>
      </c>
    </row>
    <row r="92" spans="7:12" x14ac:dyDescent="0.2">
      <c r="G92" s="108" t="s">
        <v>395</v>
      </c>
      <c r="K92" s="9" t="s">
        <v>72</v>
      </c>
      <c r="L92" s="9" t="s">
        <v>251</v>
      </c>
    </row>
    <row r="93" spans="7:12" x14ac:dyDescent="0.2">
      <c r="G93" s="108" t="s">
        <v>396</v>
      </c>
    </row>
    <row r="94" spans="7:12" x14ac:dyDescent="0.2">
      <c r="G94" s="108" t="s">
        <v>397</v>
      </c>
    </row>
    <row r="95" spans="7:12" x14ac:dyDescent="0.2">
      <c r="G95" s="108" t="s">
        <v>398</v>
      </c>
    </row>
    <row r="96" spans="7:12" x14ac:dyDescent="0.2">
      <c r="G96" s="108" t="s">
        <v>399</v>
      </c>
    </row>
    <row r="97" spans="7:7" x14ac:dyDescent="0.2">
      <c r="G97" s="108" t="s">
        <v>400</v>
      </c>
    </row>
    <row r="98" spans="7:7" x14ac:dyDescent="0.2">
      <c r="G98" s="108" t="s">
        <v>401</v>
      </c>
    </row>
    <row r="99" spans="7:7" x14ac:dyDescent="0.2">
      <c r="G99" s="108" t="s">
        <v>402</v>
      </c>
    </row>
    <row r="100" spans="7:7" x14ac:dyDescent="0.2">
      <c r="G100" s="108" t="s">
        <v>403</v>
      </c>
    </row>
    <row r="101" spans="7:7" x14ac:dyDescent="0.2">
      <c r="G101" s="108" t="s">
        <v>404</v>
      </c>
    </row>
    <row r="102" spans="7:7" x14ac:dyDescent="0.2">
      <c r="G102" s="108" t="s">
        <v>405</v>
      </c>
    </row>
    <row r="103" spans="7:7" x14ac:dyDescent="0.2">
      <c r="G103" s="108" t="s">
        <v>406</v>
      </c>
    </row>
    <row r="104" spans="7:7" x14ac:dyDescent="0.2">
      <c r="G104" s="108" t="s">
        <v>407</v>
      </c>
    </row>
    <row r="105" spans="7:7" x14ac:dyDescent="0.2">
      <c r="G105" s="108" t="s">
        <v>408</v>
      </c>
    </row>
    <row r="106" spans="7:7" x14ac:dyDescent="0.2">
      <c r="G106" s="108" t="s">
        <v>409</v>
      </c>
    </row>
    <row r="107" spans="7:7" x14ac:dyDescent="0.2">
      <c r="G107" s="108" t="s">
        <v>410</v>
      </c>
    </row>
    <row r="108" spans="7:7" x14ac:dyDescent="0.2">
      <c r="G108" s="108" t="s">
        <v>411</v>
      </c>
    </row>
    <row r="109" spans="7:7" x14ac:dyDescent="0.2">
      <c r="G109" s="108" t="s">
        <v>412</v>
      </c>
    </row>
    <row r="110" spans="7:7" x14ac:dyDescent="0.2">
      <c r="G110" s="108" t="s">
        <v>413</v>
      </c>
    </row>
    <row r="111" spans="7:7" x14ac:dyDescent="0.2">
      <c r="G111" s="108" t="s">
        <v>414</v>
      </c>
    </row>
    <row r="112" spans="7:7" x14ac:dyDescent="0.2">
      <c r="G112" s="108" t="s">
        <v>415</v>
      </c>
    </row>
    <row r="113" spans="7:7" x14ac:dyDescent="0.2">
      <c r="G113" s="108" t="s">
        <v>302</v>
      </c>
    </row>
    <row r="114" spans="7:7" x14ac:dyDescent="0.2">
      <c r="G114" s="108" t="s">
        <v>416</v>
      </c>
    </row>
    <row r="115" spans="7:7" x14ac:dyDescent="0.2">
      <c r="G115" s="108" t="s">
        <v>417</v>
      </c>
    </row>
    <row r="116" spans="7:7" x14ac:dyDescent="0.2">
      <c r="G116" s="108" t="s">
        <v>418</v>
      </c>
    </row>
    <row r="117" spans="7:7" x14ac:dyDescent="0.2">
      <c r="G117" s="108" t="s">
        <v>419</v>
      </c>
    </row>
    <row r="118" spans="7:7" x14ac:dyDescent="0.2">
      <c r="G118" s="108" t="s">
        <v>420</v>
      </c>
    </row>
    <row r="119" spans="7:7" x14ac:dyDescent="0.2">
      <c r="G119" s="108" t="s">
        <v>421</v>
      </c>
    </row>
    <row r="120" spans="7:7" x14ac:dyDescent="0.2">
      <c r="G120" s="108" t="s">
        <v>422</v>
      </c>
    </row>
    <row r="121" spans="7:7" x14ac:dyDescent="0.2">
      <c r="G121" s="108" t="s">
        <v>423</v>
      </c>
    </row>
    <row r="122" spans="7:7" x14ac:dyDescent="0.2">
      <c r="G122" s="108" t="s">
        <v>424</v>
      </c>
    </row>
    <row r="123" spans="7:7" x14ac:dyDescent="0.2">
      <c r="G123" s="108" t="s">
        <v>425</v>
      </c>
    </row>
    <row r="124" spans="7:7" x14ac:dyDescent="0.2">
      <c r="G124" s="108" t="s">
        <v>303</v>
      </c>
    </row>
    <row r="125" spans="7:7" x14ac:dyDescent="0.2">
      <c r="G125" s="108" t="s">
        <v>426</v>
      </c>
    </row>
    <row r="126" spans="7:7" x14ac:dyDescent="0.2">
      <c r="G126" s="108" t="s">
        <v>427</v>
      </c>
    </row>
    <row r="127" spans="7:7" x14ac:dyDescent="0.2">
      <c r="G127" s="108" t="s">
        <v>428</v>
      </c>
    </row>
    <row r="128" spans="7:7" x14ac:dyDescent="0.2">
      <c r="G128" s="108" t="s">
        <v>429</v>
      </c>
    </row>
    <row r="129" spans="7:7" x14ac:dyDescent="0.2">
      <c r="G129" s="108" t="s">
        <v>430</v>
      </c>
    </row>
    <row r="130" spans="7:7" x14ac:dyDescent="0.2">
      <c r="G130" s="108" t="s">
        <v>431</v>
      </c>
    </row>
    <row r="131" spans="7:7" x14ac:dyDescent="0.2">
      <c r="G131" s="108" t="s">
        <v>432</v>
      </c>
    </row>
    <row r="132" spans="7:7" x14ac:dyDescent="0.2">
      <c r="G132" s="108" t="s">
        <v>433</v>
      </c>
    </row>
    <row r="133" spans="7:7" x14ac:dyDescent="0.2">
      <c r="G133" s="108" t="s">
        <v>434</v>
      </c>
    </row>
    <row r="134" spans="7:7" x14ac:dyDescent="0.2">
      <c r="G134" s="108" t="s">
        <v>435</v>
      </c>
    </row>
    <row r="135" spans="7:7" x14ac:dyDescent="0.2">
      <c r="G135" s="108" t="s">
        <v>304</v>
      </c>
    </row>
    <row r="136" spans="7:7" x14ac:dyDescent="0.2">
      <c r="G136" s="108" t="s">
        <v>436</v>
      </c>
    </row>
    <row r="137" spans="7:7" x14ac:dyDescent="0.2">
      <c r="G137" s="108" t="s">
        <v>437</v>
      </c>
    </row>
    <row r="138" spans="7:7" x14ac:dyDescent="0.2">
      <c r="G138" s="108" t="s">
        <v>438</v>
      </c>
    </row>
    <row r="139" spans="7:7" x14ac:dyDescent="0.2">
      <c r="G139" s="108" t="s">
        <v>439</v>
      </c>
    </row>
    <row r="140" spans="7:7" x14ac:dyDescent="0.2">
      <c r="G140" s="108" t="s">
        <v>440</v>
      </c>
    </row>
    <row r="141" spans="7:7" x14ac:dyDescent="0.2">
      <c r="G141" s="108" t="s">
        <v>441</v>
      </c>
    </row>
    <row r="142" spans="7:7" x14ac:dyDescent="0.2">
      <c r="G142" s="108" t="s">
        <v>442</v>
      </c>
    </row>
    <row r="143" spans="7:7" x14ac:dyDescent="0.2">
      <c r="G143" s="108" t="s">
        <v>443</v>
      </c>
    </row>
    <row r="144" spans="7:7" x14ac:dyDescent="0.2">
      <c r="G144" s="108" t="s">
        <v>444</v>
      </c>
    </row>
    <row r="145" spans="7:7" x14ac:dyDescent="0.2">
      <c r="G145" s="108" t="s">
        <v>445</v>
      </c>
    </row>
    <row r="146" spans="7:7" x14ac:dyDescent="0.2">
      <c r="G146" s="108" t="s">
        <v>305</v>
      </c>
    </row>
    <row r="147" spans="7:7" x14ac:dyDescent="0.2">
      <c r="G147" s="108" t="s">
        <v>446</v>
      </c>
    </row>
    <row r="148" spans="7:7" x14ac:dyDescent="0.2">
      <c r="G148" s="108" t="s">
        <v>447</v>
      </c>
    </row>
    <row r="149" spans="7:7" x14ac:dyDescent="0.2">
      <c r="G149" s="108" t="s">
        <v>448</v>
      </c>
    </row>
    <row r="150" spans="7:7" x14ac:dyDescent="0.2">
      <c r="G150" s="108" t="s">
        <v>449</v>
      </c>
    </row>
    <row r="151" spans="7:7" x14ac:dyDescent="0.2">
      <c r="G151" s="108" t="s">
        <v>450</v>
      </c>
    </row>
    <row r="152" spans="7:7" x14ac:dyDescent="0.2">
      <c r="G152" s="108" t="s">
        <v>451</v>
      </c>
    </row>
    <row r="153" spans="7:7" x14ac:dyDescent="0.2">
      <c r="G153" s="108" t="s">
        <v>452</v>
      </c>
    </row>
    <row r="154" spans="7:7" x14ac:dyDescent="0.2">
      <c r="G154" s="108" t="s">
        <v>453</v>
      </c>
    </row>
    <row r="155" spans="7:7" x14ac:dyDescent="0.2">
      <c r="G155" s="108" t="s">
        <v>454</v>
      </c>
    </row>
    <row r="156" spans="7:7" x14ac:dyDescent="0.2">
      <c r="G156" s="108" t="s">
        <v>455</v>
      </c>
    </row>
    <row r="157" spans="7:7" x14ac:dyDescent="0.2">
      <c r="G157" s="108" t="s">
        <v>456</v>
      </c>
    </row>
    <row r="158" spans="7:7" x14ac:dyDescent="0.2">
      <c r="G158" s="108" t="s">
        <v>457</v>
      </c>
    </row>
    <row r="159" spans="7:7" x14ac:dyDescent="0.2">
      <c r="G159" s="108" t="s">
        <v>458</v>
      </c>
    </row>
    <row r="160" spans="7:7" x14ac:dyDescent="0.2">
      <c r="G160" s="108" t="s">
        <v>459</v>
      </c>
    </row>
    <row r="161" spans="7:7" x14ac:dyDescent="0.2">
      <c r="G161" s="108" t="s">
        <v>460</v>
      </c>
    </row>
    <row r="162" spans="7:7" x14ac:dyDescent="0.2">
      <c r="G162" s="108" t="s">
        <v>461</v>
      </c>
    </row>
    <row r="163" spans="7:7" x14ac:dyDescent="0.2">
      <c r="G163" s="108" t="s">
        <v>462</v>
      </c>
    </row>
    <row r="164" spans="7:7" x14ac:dyDescent="0.2">
      <c r="G164" s="108" t="s">
        <v>463</v>
      </c>
    </row>
    <row r="165" spans="7:7" x14ac:dyDescent="0.2">
      <c r="G165" s="108" t="s">
        <v>464</v>
      </c>
    </row>
    <row r="166" spans="7:7" x14ac:dyDescent="0.2">
      <c r="G166" s="108" t="s">
        <v>465</v>
      </c>
    </row>
    <row r="167" spans="7:7" x14ac:dyDescent="0.2">
      <c r="G167" s="108" t="s">
        <v>466</v>
      </c>
    </row>
    <row r="168" spans="7:7" x14ac:dyDescent="0.2">
      <c r="G168" s="108" t="s">
        <v>467</v>
      </c>
    </row>
    <row r="169" spans="7:7" x14ac:dyDescent="0.2">
      <c r="G169" s="108" t="s">
        <v>468</v>
      </c>
    </row>
    <row r="170" spans="7:7" x14ac:dyDescent="0.2">
      <c r="G170" s="108" t="s">
        <v>469</v>
      </c>
    </row>
    <row r="171" spans="7:7" x14ac:dyDescent="0.2">
      <c r="G171" s="108" t="s">
        <v>470</v>
      </c>
    </row>
    <row r="172" spans="7:7" x14ac:dyDescent="0.2">
      <c r="G172" s="108" t="s">
        <v>471</v>
      </c>
    </row>
    <row r="173" spans="7:7" x14ac:dyDescent="0.2">
      <c r="G173" s="108" t="s">
        <v>472</v>
      </c>
    </row>
    <row r="174" spans="7:7" x14ac:dyDescent="0.2">
      <c r="G174" s="108" t="s">
        <v>473</v>
      </c>
    </row>
    <row r="175" spans="7:7" x14ac:dyDescent="0.2">
      <c r="G175" s="108" t="s">
        <v>474</v>
      </c>
    </row>
    <row r="176" spans="7:7" x14ac:dyDescent="0.2">
      <c r="G176" s="108" t="s">
        <v>475</v>
      </c>
    </row>
    <row r="177" spans="7:7" x14ac:dyDescent="0.2">
      <c r="G177" s="108" t="s">
        <v>476</v>
      </c>
    </row>
    <row r="178" spans="7:7" x14ac:dyDescent="0.2">
      <c r="G178" s="108" t="s">
        <v>477</v>
      </c>
    </row>
    <row r="179" spans="7:7" x14ac:dyDescent="0.2">
      <c r="G179" s="108" t="s">
        <v>478</v>
      </c>
    </row>
    <row r="180" spans="7:7" x14ac:dyDescent="0.2">
      <c r="G180" s="108" t="s">
        <v>479</v>
      </c>
    </row>
    <row r="181" spans="7:7" x14ac:dyDescent="0.2">
      <c r="G181" s="108" t="s">
        <v>480</v>
      </c>
    </row>
    <row r="182" spans="7:7" x14ac:dyDescent="0.2">
      <c r="G182" s="108" t="s">
        <v>481</v>
      </c>
    </row>
    <row r="183" spans="7:7" x14ac:dyDescent="0.2">
      <c r="G183" s="108" t="s">
        <v>482</v>
      </c>
    </row>
  </sheetData>
  <sheetProtection selectLockedCells="1"/>
  <phoneticPr fontId="16" type="noConversion"/>
  <pageMargins left="0.7" right="0.7" top="0.75" bottom="0.75" header="0.3" footer="0.3"/>
  <pageSetup orientation="portrait" r:id="rId1"/>
  <headerFooter>
    <oddHeader xml:space="preserve">&amp;R </oddHeader>
    <oddFooter>&amp;LINTRODUZCA EL ACRÓNIMO DEL PROYECTO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64936-05D6-4A65-8C37-20AD984FFD62}">
  <sheetPr codeName="Hoja48">
    <pageSetUpPr fitToPage="1"/>
  </sheetPr>
  <dimension ref="A1:X112"/>
  <sheetViews>
    <sheetView showGridLines="0" zoomScale="70" zoomScaleNormal="70" zoomScaleSheetLayoutView="85" zoomScalePageLayoutView="55" workbookViewId="0">
      <selection activeCell="A2" sqref="A2:E2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21" customWidth="1"/>
    <col min="17" max="17" width="18" style="21" customWidth="1"/>
    <col min="18" max="22" width="15" style="21" customWidth="1"/>
    <col min="23" max="23" width="10.85546875" style="21"/>
    <col min="24" max="24" width="12.5703125" style="21" bestFit="1" customWidth="1"/>
    <col min="25" max="16384" width="10.85546875" style="21"/>
  </cols>
  <sheetData>
    <row r="1" spans="1:24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V1" s="6"/>
    </row>
    <row r="2" spans="1:24" ht="36.75" x14ac:dyDescent="0.2">
      <c r="A2" s="22"/>
      <c r="G2" s="274" t="str">
        <f ca="1">IFERROR(INDIRECT(Q8),"Falta selección de nº beneficiario")</f>
        <v>Falta selección de nº beneficiario</v>
      </c>
      <c r="H2" s="274"/>
      <c r="I2" s="274"/>
      <c r="J2" s="274"/>
      <c r="K2" s="274"/>
      <c r="L2" s="274"/>
      <c r="Q2" s="113" t="s">
        <v>487</v>
      </c>
    </row>
    <row r="3" spans="1:24" x14ac:dyDescent="0.2">
      <c r="A3" s="22"/>
      <c r="P3" s="116"/>
      <c r="Q3" s="116" t="str">
        <f>IF(OR(Q2="p",Q2="e"),"B"&amp;Q2&amp;"_detalle!A1","B"&amp;Q2&amp;"_detalle!A1")</f>
        <v>BE_detalle!A1</v>
      </c>
      <c r="R3" s="116"/>
      <c r="S3" s="116"/>
      <c r="T3" s="116"/>
      <c r="U3" s="116"/>
      <c r="V3" s="116"/>
      <c r="W3" s="116"/>
      <c r="X3" s="172"/>
    </row>
    <row r="4" spans="1:24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C:\ECO\001_COOPERA\01_CoFFEE\05_candidaturas\01_FdC_FF\FF\[02_FF_15_beneficiarios_220929_limpio.xlsx]BE_detalle</v>
      </c>
      <c r="R4" s="128"/>
      <c r="S4" s="128"/>
      <c r="T4" s="128"/>
      <c r="U4" s="128"/>
      <c r="V4" s="128"/>
      <c r="W4" s="128"/>
      <c r="X4" s="179"/>
    </row>
    <row r="5" spans="1:24" x14ac:dyDescent="0.2">
      <c r="A5" s="22"/>
      <c r="P5" s="117" t="s">
        <v>295</v>
      </c>
      <c r="Q5" s="117">
        <f ca="1">LEN(Q4)</f>
        <v>111</v>
      </c>
      <c r="R5" s="116"/>
      <c r="S5" s="116"/>
      <c r="T5" s="116"/>
      <c r="U5" s="116"/>
      <c r="V5" s="116"/>
      <c r="W5" s="116"/>
      <c r="X5" s="172"/>
    </row>
    <row r="6" spans="1:24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101</v>
      </c>
      <c r="R6" s="116"/>
      <c r="S6" s="116"/>
      <c r="T6" s="116"/>
      <c r="U6" s="114"/>
      <c r="V6" s="116"/>
      <c r="W6" s="116"/>
      <c r="X6" s="172"/>
    </row>
    <row r="7" spans="1:24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BE_detalle</v>
      </c>
      <c r="R7" s="116"/>
      <c r="S7" s="116"/>
      <c r="T7" s="116"/>
      <c r="U7" s="114"/>
      <c r="V7" s="116"/>
      <c r="W7" s="116"/>
      <c r="X7" s="172"/>
    </row>
    <row r="8" spans="1:24" s="93" customFormat="1" ht="20.100000000000001" customHeight="1" x14ac:dyDescent="0.25">
      <c r="A8" s="102" t="s">
        <v>277</v>
      </c>
      <c r="B8" s="102" t="str">
        <f>'1.INTRO'!A29</f>
        <v>A1</v>
      </c>
      <c r="C8" s="102" t="str">
        <f>'1.INTRO'!A30</f>
        <v>A2</v>
      </c>
      <c r="D8" s="102" t="str">
        <f>'1.INTRO'!A31</f>
        <v>A3</v>
      </c>
      <c r="E8" s="102" t="str">
        <f>'1.INTRO'!A32</f>
        <v>A4</v>
      </c>
      <c r="F8" s="102" t="str">
        <f>'1.INTRO'!A33</f>
        <v>A5</v>
      </c>
      <c r="G8" s="102" t="str">
        <f>'1.INTRO'!A34</f>
        <v>A6</v>
      </c>
      <c r="H8" s="102" t="s">
        <v>1</v>
      </c>
      <c r="I8" s="102" t="s">
        <v>0</v>
      </c>
      <c r="J8" s="110" t="str">
        <f ca="1">IF(AND(J9="",J10="",J11="",J12="",J13="",J14="",J15=""),"","           MENSAJES DE ERROR A SUBSANAR")</f>
        <v/>
      </c>
      <c r="K8" s="111"/>
      <c r="L8" s="111"/>
      <c r="P8" s="117" t="s">
        <v>498</v>
      </c>
      <c r="Q8" s="117" t="e">
        <f>"'1.INTRO'!C"&amp;(5+IF(Q2="P",1,Q2))</f>
        <v>#VALUE!</v>
      </c>
      <c r="R8" s="129"/>
      <c r="S8" s="116"/>
      <c r="T8" s="116"/>
      <c r="U8" s="115"/>
      <c r="V8" s="118"/>
      <c r="W8" s="118"/>
      <c r="X8" s="180"/>
    </row>
    <row r="9" spans="1:24" s="96" customFormat="1" ht="20.100000000000001" customHeight="1" x14ac:dyDescent="0.25">
      <c r="A9" s="100" t="str">
        <f>BD!D2&amp;". "&amp;BD!E2</f>
        <v>1. Personal</v>
      </c>
      <c r="B9" s="101">
        <f ca="1">INDIRECT(Q11)</f>
        <v>7365.93</v>
      </c>
      <c r="C9" s="101">
        <f t="shared" ref="B9:G14" ca="1" si="0">INDIRECT(R11)</f>
        <v>7178.59</v>
      </c>
      <c r="D9" s="101">
        <f t="shared" ca="1" si="0"/>
        <v>433.29</v>
      </c>
      <c r="E9" s="101">
        <f t="shared" ca="1" si="0"/>
        <v>88.39</v>
      </c>
      <c r="F9" s="101">
        <f t="shared" ca="1" si="0"/>
        <v>7365.93</v>
      </c>
      <c r="G9" s="101">
        <f t="shared" ca="1" si="0"/>
        <v>3682.97</v>
      </c>
      <c r="H9" s="95">
        <f ca="1">SUM(B9:G9)</f>
        <v>26115.100000000002</v>
      </c>
      <c r="I9" s="105">
        <f t="shared" ref="I9:I13" ca="1" si="1">ROUND(IF($H9=0,0,H9/$H$15),4)</f>
        <v>0.13150000000000001</v>
      </c>
      <c r="J9" s="109" t="str">
        <f ca="1"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18"/>
      <c r="X9" s="181"/>
    </row>
    <row r="10" spans="1:24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1104.8900000000001</v>
      </c>
      <c r="C10" s="112">
        <f t="shared" ref="C10:C14" ca="1" si="2">INDIRECT(R12)</f>
        <v>1076.79</v>
      </c>
      <c r="D10" s="112">
        <f t="shared" ref="D10:D14" ca="1" si="3">INDIRECT(S12)</f>
        <v>64.989999999999995</v>
      </c>
      <c r="E10" s="112">
        <f t="shared" ref="E10:E14" ca="1" si="4">INDIRECT(T12)</f>
        <v>13.26</v>
      </c>
      <c r="F10" s="112">
        <f t="shared" ref="F10:F12" ca="1" si="5">INDIRECT(U12)</f>
        <v>1104.8900000000001</v>
      </c>
      <c r="G10" s="112">
        <f t="shared" ref="G10:G12" ca="1" si="6">INDIRECT(V12)</f>
        <v>552.45000000000005</v>
      </c>
      <c r="H10" s="95">
        <f ca="1">ROUND(H9*BD!$A$2,2)</f>
        <v>3917.27</v>
      </c>
      <c r="I10" s="105">
        <f t="shared" ca="1" si="1"/>
        <v>1.9699999999999999E-2</v>
      </c>
      <c r="P10" s="116" t="str">
        <f t="shared" ref="P10:V10" si="7">+A8</f>
        <v>CATEGORÍA / ACTIVIDAD</v>
      </c>
      <c r="Q10" s="119" t="str">
        <f t="shared" si="7"/>
        <v>A1</v>
      </c>
      <c r="R10" s="119" t="str">
        <f t="shared" si="7"/>
        <v>A2</v>
      </c>
      <c r="S10" s="119" t="str">
        <f t="shared" si="7"/>
        <v>A3</v>
      </c>
      <c r="T10" s="119" t="str">
        <f t="shared" si="7"/>
        <v>A4</v>
      </c>
      <c r="U10" s="119" t="str">
        <f t="shared" si="7"/>
        <v>A5</v>
      </c>
      <c r="V10" s="119" t="str">
        <f t="shared" si="7"/>
        <v>A6</v>
      </c>
      <c r="W10" s="116"/>
      <c r="X10" s="181"/>
    </row>
    <row r="11" spans="1:24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589.27</v>
      </c>
      <c r="C11" s="112">
        <f t="shared" ca="1" si="2"/>
        <v>574.29</v>
      </c>
      <c r="D11" s="112">
        <f t="shared" ca="1" si="3"/>
        <v>34.659999999999997</v>
      </c>
      <c r="E11" s="112">
        <f t="shared" ca="1" si="4"/>
        <v>7.07</v>
      </c>
      <c r="F11" s="112">
        <f t="shared" ca="1" si="5"/>
        <v>589.27</v>
      </c>
      <c r="G11" s="112">
        <f t="shared" ca="1" si="6"/>
        <v>294.64</v>
      </c>
      <c r="H11" s="95">
        <f ca="1">ROUND(H9*BD!$A$3,2)</f>
        <v>2089.21</v>
      </c>
      <c r="I11" s="105">
        <f t="shared" ca="1" si="1"/>
        <v>1.0500000000000001E-2</v>
      </c>
      <c r="J11" s="109"/>
      <c r="P11" s="116" t="str">
        <f>+A9</f>
        <v>1. Personal</v>
      </c>
      <c r="Q11" s="116" t="str">
        <f ca="1">+Q17</f>
        <v>BE_detalle!E25</v>
      </c>
      <c r="R11" s="116" t="str">
        <f ca="1">+Q23</f>
        <v>BE_detalle!E98</v>
      </c>
      <c r="S11" s="116" t="str">
        <f ca="1">+Q29</f>
        <v>BE_detalle!E171</v>
      </c>
      <c r="T11" s="116" t="str">
        <f ca="1">+Q35</f>
        <v>BE_detalle!E244</v>
      </c>
      <c r="U11" s="116" t="str">
        <f ca="1">+Q41</f>
        <v>BE_detalle!E317</v>
      </c>
      <c r="V11" s="116" t="str">
        <f ca="1">+Q45</f>
        <v>BE_detalle!E368</v>
      </c>
      <c r="W11" s="118"/>
      <c r="X11" s="181"/>
    </row>
    <row r="12" spans="1:24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2"/>
        <v>6410.25</v>
      </c>
      <c r="D12" s="101">
        <f t="shared" ca="1" si="3"/>
        <v>6411.25</v>
      </c>
      <c r="E12" s="101">
        <f t="shared" ca="1" si="4"/>
        <v>2554.5</v>
      </c>
      <c r="F12" s="101">
        <f t="shared" ca="1" si="5"/>
        <v>6771.25</v>
      </c>
      <c r="G12" s="101">
        <f t="shared" ca="1" si="6"/>
        <v>2662.5</v>
      </c>
      <c r="H12" s="95">
        <f t="shared" ref="H12:H14" ca="1" si="8">SUM(B12:G12)</f>
        <v>24809.75</v>
      </c>
      <c r="I12" s="105">
        <f t="shared" ca="1" si="1"/>
        <v>0.1249</v>
      </c>
      <c r="J12" s="109" t="str">
        <f ca="1">IF(AND(B22="",C22="",D22="",E22="",F22="",G22="",H22="",I22="",J22="",K25=0 ),"",IF(H12&lt;&gt;K22,"El importe por categoría no coincide con el anualizado",""))</f>
        <v/>
      </c>
      <c r="P12" s="116" t="str">
        <f t="shared" ref="P12:P15" si="9">+A10</f>
        <v>2. Oficina y administrativos</v>
      </c>
      <c r="Q12" s="116" t="str">
        <f t="shared" ref="Q12:Q16" ca="1" si="10">+Q18</f>
        <v>BE_detalle!E28</v>
      </c>
      <c r="R12" s="116" t="str">
        <f t="shared" ref="R12:R16" ca="1" si="11">+Q24</f>
        <v>BE_detalle!E101</v>
      </c>
      <c r="S12" s="116" t="str">
        <f t="shared" ref="S12:S16" ca="1" si="12">+Q30</f>
        <v>BE_detalle!E174</v>
      </c>
      <c r="T12" s="116" t="str">
        <f t="shared" ref="T12:T16" ca="1" si="13">+Q36</f>
        <v>BE_detalle!E247</v>
      </c>
      <c r="U12" s="116" t="str">
        <f t="shared" ref="U12:U14" ca="1" si="14">+Q42</f>
        <v>BE_detalle!E320</v>
      </c>
      <c r="V12" s="116" t="str">
        <f ca="1">+Q46</f>
        <v>BE_detalle!E371</v>
      </c>
      <c r="W12" s="118"/>
      <c r="X12" s="181"/>
    </row>
    <row r="13" spans="1:24" s="96" customFormat="1" ht="20.100000000000001" customHeight="1" x14ac:dyDescent="0.25">
      <c r="A13" s="100" t="str">
        <f>BD!D6&amp;". "&amp;BD!E6</f>
        <v>5. Equipos</v>
      </c>
      <c r="B13" s="101">
        <f t="shared" ca="1" si="0"/>
        <v>1257.1499999999999</v>
      </c>
      <c r="C13" s="101">
        <f t="shared" ca="1" si="2"/>
        <v>1315.6899999999998</v>
      </c>
      <c r="D13" s="101">
        <f t="shared" ca="1" si="3"/>
        <v>1257.1499999999999</v>
      </c>
      <c r="E13" s="101">
        <f t="shared" ca="1" si="4"/>
        <v>1562.3999999999999</v>
      </c>
      <c r="F13" s="112">
        <v>0</v>
      </c>
      <c r="G13" s="112">
        <v>0</v>
      </c>
      <c r="H13" s="95">
        <f ca="1">SUM(B13:G13)</f>
        <v>5392.3899999999994</v>
      </c>
      <c r="I13" s="105">
        <f t="shared" ca="1" si="1"/>
        <v>2.7099999999999999E-2</v>
      </c>
      <c r="J13" s="109" t="str">
        <f ca="1">IF(AND(B23="",C23="",D23="",E23="",F23="",G23="",H23="",I23="",J23="",K25=0 ),"",IF(H13&lt;&gt;K23,"El importe por categoría no coincide con el anualizado",""))</f>
        <v/>
      </c>
      <c r="P13" s="116" t="str">
        <f t="shared" si="9"/>
        <v>3. Viaje y alojamiento</v>
      </c>
      <c r="Q13" s="116" t="str">
        <f t="shared" ca="1" si="10"/>
        <v>BE_detalle!E31</v>
      </c>
      <c r="R13" s="116" t="str">
        <f t="shared" ca="1" si="11"/>
        <v>BE_detalle!E104</v>
      </c>
      <c r="S13" s="116" t="str">
        <f t="shared" ca="1" si="12"/>
        <v>BE_detalle!E177</v>
      </c>
      <c r="T13" s="116" t="str">
        <f t="shared" ca="1" si="13"/>
        <v>BE_detalle!E250</v>
      </c>
      <c r="U13" s="116" t="str">
        <f t="shared" ca="1" si="14"/>
        <v>BE_detalle!E323</v>
      </c>
      <c r="V13" s="116" t="str">
        <f ca="1">+Q47</f>
        <v>BE_detalle!E374</v>
      </c>
      <c r="W13" s="118"/>
      <c r="X13" s="181"/>
    </row>
    <row r="14" spans="1:24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7.16</v>
      </c>
      <c r="C14" s="101">
        <f t="shared" ca="1" si="2"/>
        <v>135604.78</v>
      </c>
      <c r="D14" s="101">
        <f t="shared" ca="1" si="3"/>
        <v>362.34000000000003</v>
      </c>
      <c r="E14" s="101">
        <f t="shared" ca="1" si="4"/>
        <v>362.34000000000003</v>
      </c>
      <c r="F14" s="112">
        <v>0</v>
      </c>
      <c r="G14" s="112">
        <v>0</v>
      </c>
      <c r="H14" s="95">
        <f t="shared" ca="1" si="8"/>
        <v>136336.62</v>
      </c>
      <c r="I14" s="105">
        <f ca="1">ROUND(IF($H14=0,0,H14/$H$15),4)</f>
        <v>0.68630000000000002</v>
      </c>
      <c r="J14" s="109" t="str">
        <f ca="1">IF(AND(B24="",C24="",D24="",E24="",F24="",G24="",H24="",I24="",J24="",K25=0),"",IF(H14&lt;&gt;K24,"El importe por categoría no coincide con el anualizado",""))</f>
        <v/>
      </c>
      <c r="M14" s="93"/>
      <c r="P14" s="116" t="str">
        <f t="shared" si="9"/>
        <v>4. Servicios y asesoramiento externos</v>
      </c>
      <c r="Q14" s="116" t="str">
        <f t="shared" ca="1" si="10"/>
        <v>BE_detalle!E48</v>
      </c>
      <c r="R14" s="116" t="str">
        <f t="shared" ca="1" si="11"/>
        <v>BE_detalle!E121</v>
      </c>
      <c r="S14" s="116" t="str">
        <f t="shared" ca="1" si="12"/>
        <v>BE_detalle!E194</v>
      </c>
      <c r="T14" s="116" t="str">
        <f t="shared" ca="1" si="13"/>
        <v>BE_detalle!E267</v>
      </c>
      <c r="U14" s="116" t="str">
        <f t="shared" ca="1" si="14"/>
        <v>BE_detalle!E340</v>
      </c>
      <c r="V14" s="116" t="str">
        <f ca="1">+Q48</f>
        <v>BE_detalle!E391</v>
      </c>
      <c r="W14" s="118"/>
      <c r="X14" s="181"/>
    </row>
    <row r="15" spans="1:24" s="96" customFormat="1" ht="21.95" customHeight="1" x14ac:dyDescent="0.25">
      <c r="A15" s="94" t="s">
        <v>1</v>
      </c>
      <c r="B15" s="95">
        <f t="shared" ref="B15:F15" ca="1" si="15">SUM(B9:B14)</f>
        <v>10324.4</v>
      </c>
      <c r="C15" s="95">
        <f t="shared" ca="1" si="15"/>
        <v>152160.39000000001</v>
      </c>
      <c r="D15" s="95">
        <f t="shared" ca="1" si="15"/>
        <v>8563.68</v>
      </c>
      <c r="E15" s="95">
        <f t="shared" ca="1" si="15"/>
        <v>4587.96</v>
      </c>
      <c r="F15" s="95">
        <f t="shared" ca="1" si="15"/>
        <v>15831.34</v>
      </c>
      <c r="G15" s="95">
        <f ca="1">SUM(G9:G14)</f>
        <v>7192.56</v>
      </c>
      <c r="H15" s="95">
        <f ca="1">SUM(H9:H14)</f>
        <v>198660.34</v>
      </c>
      <c r="I15" s="105">
        <f ca="1">ROUND(IF($H15=0,0,H15/$H$15),4)</f>
        <v>1</v>
      </c>
      <c r="J15" s="109" t="str">
        <f ca="1">IF(K25&gt;0,IF(K25&lt;&gt;H15,"El gasto total por categorías no coincide con el anualizado",""),"")</f>
        <v/>
      </c>
      <c r="M15" s="93"/>
      <c r="P15" s="116" t="str">
        <f t="shared" si="9"/>
        <v>5. Equipos</v>
      </c>
      <c r="Q15" s="116" t="str">
        <f t="shared" ca="1" si="10"/>
        <v>BE_detalle!E59</v>
      </c>
      <c r="R15" s="116" t="str">
        <f t="shared" ca="1" si="11"/>
        <v>BE_detalle!E132</v>
      </c>
      <c r="S15" s="116" t="str">
        <f t="shared" ca="1" si="12"/>
        <v>BE_detalle!E205</v>
      </c>
      <c r="T15" s="116" t="str">
        <f t="shared" ca="1" si="13"/>
        <v>BE_detalle!E278</v>
      </c>
      <c r="U15" s="116"/>
      <c r="V15" s="116"/>
      <c r="W15" s="118"/>
      <c r="X15" s="181"/>
    </row>
    <row r="16" spans="1:24" s="96" customFormat="1" ht="21.95" customHeight="1" x14ac:dyDescent="0.25">
      <c r="A16" s="94" t="s">
        <v>32</v>
      </c>
      <c r="B16" s="98">
        <f t="shared" ref="B16:G16" ca="1" si="16">IF(B$15=0,0,B$15/$H$15)</f>
        <v>5.1970111397171677E-2</v>
      </c>
      <c r="C16" s="98">
        <f t="shared" ca="1" si="16"/>
        <v>0.76593239496116849</v>
      </c>
      <c r="D16" s="98">
        <f t="shared" ca="1" si="16"/>
        <v>4.3107144586584323E-2</v>
      </c>
      <c r="E16" s="98">
        <f t="shared" ca="1" si="16"/>
        <v>2.3094493848143018E-2</v>
      </c>
      <c r="F16" s="98">
        <f t="shared" ca="1" si="16"/>
        <v>7.9690490814623594E-2</v>
      </c>
      <c r="G16" s="98">
        <f t="shared" ca="1" si="16"/>
        <v>3.6205314055135517E-2</v>
      </c>
      <c r="H16" s="98">
        <f ca="1">SUM(B16:G16)</f>
        <v>0.99999994966282668</v>
      </c>
      <c r="I16" s="105"/>
      <c r="M16" s="93"/>
      <c r="P16" s="116" t="str">
        <f>+A14</f>
        <v>6. Infraestructura y obras</v>
      </c>
      <c r="Q16" s="116" t="str">
        <f t="shared" ca="1" si="10"/>
        <v>BE_detalle!E70</v>
      </c>
      <c r="R16" s="116" t="str">
        <f t="shared" ca="1" si="11"/>
        <v>BE_detalle!E143</v>
      </c>
      <c r="S16" s="116" t="str">
        <f t="shared" ca="1" si="12"/>
        <v>BE_detalle!E216</v>
      </c>
      <c r="T16" s="116" t="str">
        <f t="shared" ca="1" si="13"/>
        <v>BE_detalle!E289</v>
      </c>
      <c r="U16" s="116"/>
      <c r="V16" s="116"/>
      <c r="W16" s="118"/>
      <c r="X16" s="181"/>
    </row>
    <row r="17" spans="1:24" s="93" customFormat="1" ht="20.100000000000001" customHeight="1" x14ac:dyDescent="0.25">
      <c r="P17" s="120">
        <v>25</v>
      </c>
      <c r="Q17" s="116" t="str">
        <f ca="1">+$Q$7&amp;"!E"&amp;P17</f>
        <v>BE_detalle!E25</v>
      </c>
      <c r="R17" s="115"/>
      <c r="S17" s="115"/>
      <c r="T17" s="115"/>
      <c r="U17" s="115"/>
      <c r="V17" s="118"/>
      <c r="W17" s="118"/>
      <c r="X17" s="180"/>
    </row>
    <row r="18" spans="1:24" s="93" customFormat="1" ht="20.100000000000001" customHeight="1" x14ac:dyDescent="0.25">
      <c r="A18" s="102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ref="Q18:Q48" ca="1" si="17">+$Q$7&amp;"!E"&amp;P18</f>
        <v>BE_detalle!E28</v>
      </c>
      <c r="R18" s="118"/>
      <c r="S18" s="118"/>
      <c r="T18" s="118"/>
      <c r="U18" s="118"/>
      <c r="V18" s="118"/>
      <c r="W18" s="118"/>
      <c r="X18" s="180"/>
    </row>
    <row r="19" spans="1:24" s="93" customFormat="1" ht="20.100000000000001" customHeight="1" x14ac:dyDescent="0.25">
      <c r="A19" s="100" t="str">
        <f t="shared" ref="A19:A24" si="18">+A9</f>
        <v>1. Personal</v>
      </c>
      <c r="B19" s="121"/>
      <c r="C19" s="121"/>
      <c r="D19" s="121"/>
      <c r="E19" s="121">
        <v>26115.100000000002</v>
      </c>
      <c r="F19" s="121"/>
      <c r="G19" s="121"/>
      <c r="H19" s="121"/>
      <c r="I19" s="121"/>
      <c r="J19" s="121"/>
      <c r="K19" s="91">
        <f>SUM(B19:J19)</f>
        <v>26115.100000000002</v>
      </c>
      <c r="L19" s="106">
        <f t="shared" ref="L19:L24" si="19">ROUND(IF(K19=0,0,K19/$K$25),4)</f>
        <v>0.13150000000000001</v>
      </c>
      <c r="P19" s="120">
        <v>31</v>
      </c>
      <c r="Q19" s="116" t="str">
        <f t="shared" ca="1" si="17"/>
        <v>BE_detalle!E31</v>
      </c>
      <c r="R19" s="118"/>
      <c r="S19" s="118"/>
      <c r="T19" s="118"/>
      <c r="U19" s="118"/>
      <c r="V19" s="118"/>
      <c r="W19" s="118"/>
      <c r="X19" s="180"/>
    </row>
    <row r="20" spans="1:24" s="93" customFormat="1" ht="20.100000000000001" customHeight="1" x14ac:dyDescent="0.25">
      <c r="A20" s="100" t="str">
        <f t="shared" si="18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3917.27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3917.27</v>
      </c>
      <c r="L20" s="106">
        <f t="shared" si="19"/>
        <v>1.9699999999999999E-2</v>
      </c>
      <c r="P20" s="120">
        <v>48</v>
      </c>
      <c r="Q20" s="116" t="str">
        <f t="shared" ca="1" si="17"/>
        <v>BE_detalle!E48</v>
      </c>
      <c r="R20" s="118"/>
      <c r="S20" s="118"/>
      <c r="T20" s="118"/>
      <c r="U20" s="118"/>
      <c r="V20" s="118"/>
      <c r="W20" s="118"/>
      <c r="X20" s="180"/>
    </row>
    <row r="21" spans="1:24" s="93" customFormat="1" ht="20.100000000000001" customHeight="1" x14ac:dyDescent="0.25">
      <c r="A21" s="100" t="str">
        <f t="shared" si="18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2089.21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2089.21</v>
      </c>
      <c r="L21" s="106">
        <f t="shared" si="19"/>
        <v>1.0500000000000001E-2</v>
      </c>
      <c r="P21" s="120">
        <v>59</v>
      </c>
      <c r="Q21" s="116" t="str">
        <f t="shared" ca="1" si="17"/>
        <v>BE_detalle!E59</v>
      </c>
      <c r="R21" s="118"/>
      <c r="S21" s="118"/>
      <c r="T21" s="118"/>
      <c r="U21" s="118"/>
      <c r="V21" s="118"/>
      <c r="W21" s="118"/>
      <c r="X21" s="180"/>
    </row>
    <row r="22" spans="1:24" s="93" customFormat="1" ht="20.100000000000001" customHeight="1" x14ac:dyDescent="0.25">
      <c r="A22" s="100" t="str">
        <f t="shared" si="18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>
        <v>24809.75</v>
      </c>
      <c r="K22" s="91">
        <f t="shared" ref="K22:K24" si="20">SUM(B22:J22)</f>
        <v>24809.75</v>
      </c>
      <c r="L22" s="106">
        <f t="shared" si="19"/>
        <v>0.1249</v>
      </c>
      <c r="P22" s="120">
        <v>70</v>
      </c>
      <c r="Q22" s="116" t="str">
        <f t="shared" ca="1" si="17"/>
        <v>BE_detalle!E70</v>
      </c>
      <c r="R22" s="118"/>
      <c r="S22" s="118"/>
      <c r="T22" s="118"/>
      <c r="U22" s="118"/>
      <c r="V22" s="118"/>
      <c r="W22" s="118"/>
      <c r="X22" s="180"/>
    </row>
    <row r="23" spans="1:24" s="93" customFormat="1" ht="20.100000000000001" customHeight="1" x14ac:dyDescent="0.25">
      <c r="A23" s="100" t="str">
        <f t="shared" si="18"/>
        <v>5. Equipos</v>
      </c>
      <c r="B23" s="121"/>
      <c r="C23" s="121"/>
      <c r="D23" s="121"/>
      <c r="E23" s="121"/>
      <c r="F23" s="121"/>
      <c r="G23" s="121"/>
      <c r="H23" s="121"/>
      <c r="I23" s="121">
        <v>5392.3899999999994</v>
      </c>
      <c r="J23" s="121"/>
      <c r="K23" s="91">
        <f>SUM(B23:J23)</f>
        <v>5392.3899999999994</v>
      </c>
      <c r="L23" s="106">
        <f t="shared" si="19"/>
        <v>2.7099999999999999E-2</v>
      </c>
      <c r="P23" s="118">
        <f t="shared" ref="P23:P28" si="21">+P17+73</f>
        <v>98</v>
      </c>
      <c r="Q23" s="116" t="str">
        <f t="shared" ca="1" si="17"/>
        <v>BE_detalle!E98</v>
      </c>
      <c r="R23" s="118"/>
      <c r="S23" s="118"/>
      <c r="T23" s="118"/>
      <c r="U23" s="118"/>
      <c r="V23" s="118"/>
      <c r="W23" s="118"/>
      <c r="X23" s="180"/>
    </row>
    <row r="24" spans="1:24" s="93" customFormat="1" ht="20.100000000000001" customHeight="1" x14ac:dyDescent="0.25">
      <c r="A24" s="100" t="str">
        <f t="shared" si="18"/>
        <v>6. Infraestructura y obras</v>
      </c>
      <c r="B24" s="121"/>
      <c r="C24" s="121"/>
      <c r="D24" s="121"/>
      <c r="E24" s="121"/>
      <c r="F24" s="121">
        <v>136336.62</v>
      </c>
      <c r="G24" s="121"/>
      <c r="H24" s="121"/>
      <c r="I24" s="121"/>
      <c r="J24" s="121"/>
      <c r="K24" s="91">
        <f t="shared" si="20"/>
        <v>136336.62</v>
      </c>
      <c r="L24" s="106">
        <f t="shared" si="19"/>
        <v>0.68630000000000002</v>
      </c>
      <c r="P24" s="118">
        <f t="shared" si="21"/>
        <v>101</v>
      </c>
      <c r="Q24" s="116" t="str">
        <f t="shared" ca="1" si="17"/>
        <v>BE_detalle!E101</v>
      </c>
      <c r="R24" s="118"/>
      <c r="S24" s="118"/>
      <c r="T24" s="118"/>
      <c r="U24" s="118"/>
      <c r="V24" s="118"/>
      <c r="W24" s="118"/>
      <c r="X24" s="180"/>
    </row>
    <row r="25" spans="1:24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22">SUM(C19:C24)</f>
        <v>0</v>
      </c>
      <c r="D25" s="91">
        <f t="shared" si="22"/>
        <v>0</v>
      </c>
      <c r="E25" s="91">
        <f t="shared" si="22"/>
        <v>32121.58</v>
      </c>
      <c r="F25" s="91">
        <f t="shared" si="22"/>
        <v>136336.62</v>
      </c>
      <c r="G25" s="91">
        <f t="shared" si="22"/>
        <v>0</v>
      </c>
      <c r="H25" s="91">
        <f t="shared" si="22"/>
        <v>0</v>
      </c>
      <c r="I25" s="91">
        <f t="shared" si="22"/>
        <v>5392.3899999999994</v>
      </c>
      <c r="J25" s="91">
        <f t="shared" si="22"/>
        <v>24809.75</v>
      </c>
      <c r="K25" s="91">
        <f>SUM(K19:K24)</f>
        <v>198660.34</v>
      </c>
      <c r="L25" s="106">
        <f>IF(K25=0,0,K25/$K$25)</f>
        <v>1</v>
      </c>
      <c r="P25" s="118">
        <f t="shared" si="21"/>
        <v>104</v>
      </c>
      <c r="Q25" s="116" t="str">
        <f t="shared" ca="1" si="17"/>
        <v>BE_detalle!E104</v>
      </c>
      <c r="R25" s="118"/>
      <c r="S25" s="118"/>
      <c r="T25" s="118"/>
      <c r="U25" s="118"/>
      <c r="V25" s="118"/>
      <c r="W25" s="118"/>
      <c r="X25" s="180"/>
    </row>
    <row r="26" spans="1:24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23">IF(C25=0,0,C25/$K$25)</f>
        <v>0</v>
      </c>
      <c r="D26" s="92">
        <f t="shared" si="23"/>
        <v>0</v>
      </c>
      <c r="E26" s="92">
        <f t="shared" si="23"/>
        <v>0.16169095452066579</v>
      </c>
      <c r="F26" s="92">
        <f t="shared" si="23"/>
        <v>0.68628000938687606</v>
      </c>
      <c r="G26" s="92">
        <f t="shared" si="23"/>
        <v>0</v>
      </c>
      <c r="H26" s="92">
        <f t="shared" si="23"/>
        <v>0</v>
      </c>
      <c r="I26" s="92">
        <f t="shared" si="23"/>
        <v>2.7143767095133327E-2</v>
      </c>
      <c r="J26" s="92">
        <f t="shared" si="23"/>
        <v>0.12488526899732479</v>
      </c>
      <c r="K26" s="92">
        <f>SUM(B26:J26)</f>
        <v>1</v>
      </c>
      <c r="L26" s="106"/>
      <c r="P26" s="118">
        <f t="shared" si="21"/>
        <v>121</v>
      </c>
      <c r="Q26" s="116" t="str">
        <f t="shared" ca="1" si="17"/>
        <v>BE_detalle!E121</v>
      </c>
      <c r="R26" s="118"/>
      <c r="S26" s="118"/>
      <c r="T26" s="118"/>
      <c r="U26" s="118"/>
      <c r="V26" s="118"/>
      <c r="W26" s="118"/>
      <c r="X26" s="180"/>
    </row>
    <row r="27" spans="1:24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21"/>
        <v>132</v>
      </c>
      <c r="Q27" s="116" t="str">
        <f t="shared" ca="1" si="17"/>
        <v>BE_detalle!E132</v>
      </c>
      <c r="R27" s="116"/>
      <c r="S27" s="116"/>
      <c r="T27" s="116"/>
      <c r="U27" s="116"/>
      <c r="V27" s="116"/>
      <c r="W27" s="116"/>
      <c r="X27" s="172"/>
    </row>
    <row r="28" spans="1:24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21"/>
        <v>143</v>
      </c>
      <c r="Q28" s="116" t="str">
        <f t="shared" ca="1" si="17"/>
        <v>BE_detalle!E143</v>
      </c>
      <c r="R28" s="114"/>
      <c r="S28" s="116"/>
      <c r="T28" s="116"/>
      <c r="U28" s="116"/>
      <c r="V28" s="116"/>
      <c r="W28" s="116"/>
      <c r="X28" s="172"/>
    </row>
    <row r="29" spans="1:24" s="93" customFormat="1" ht="20.100000000000001" customHeight="1" x14ac:dyDescent="0.25">
      <c r="A29" s="99"/>
      <c r="B29" s="102">
        <f>+'1.INTRO'!A37</f>
        <v>0</v>
      </c>
      <c r="C29" s="102">
        <f>+'1.INTRO'!A38</f>
        <v>0</v>
      </c>
      <c r="D29" s="102">
        <f>+'1.INTRO'!A39</f>
        <v>0</v>
      </c>
      <c r="E29" s="102">
        <f>+'1.INTRO'!A40</f>
        <v>0</v>
      </c>
      <c r="F29" s="102">
        <f>+'1.INTRO'!A41</f>
        <v>0</v>
      </c>
      <c r="G29" s="102">
        <f>+'1.INTRO'!A42</f>
        <v>0</v>
      </c>
      <c r="H29" s="102">
        <f>+'1.INTRO'!A43</f>
        <v>0</v>
      </c>
      <c r="I29" s="102">
        <f>+'1.INTRO'!A44</f>
        <v>0</v>
      </c>
      <c r="J29" s="102">
        <f>+'1.INTRO'!A45</f>
        <v>0</v>
      </c>
      <c r="K29" s="102">
        <f>+'1.INTRO'!A46</f>
        <v>0</v>
      </c>
      <c r="L29" s="102">
        <f>+'1.INTRO'!A47</f>
        <v>0</v>
      </c>
      <c r="M29" s="97"/>
      <c r="P29" s="118">
        <f>+P23+73</f>
        <v>171</v>
      </c>
      <c r="Q29" s="116" t="str">
        <f t="shared" ca="1" si="17"/>
        <v>BE_detalle!E171</v>
      </c>
      <c r="R29" s="118"/>
      <c r="S29" s="118"/>
      <c r="T29" s="118"/>
      <c r="U29" s="118"/>
      <c r="V29" s="118"/>
      <c r="W29" s="118"/>
      <c r="X29" s="180"/>
    </row>
    <row r="30" spans="1:24" s="93" customFormat="1" ht="20.100000000000001" customHeight="1" x14ac:dyDescent="0.25">
      <c r="A30" s="99" t="s">
        <v>290</v>
      </c>
      <c r="B30" s="121"/>
      <c r="C30" s="121"/>
      <c r="D30" s="121">
        <v>5392.3899999999994</v>
      </c>
      <c r="E30" s="121"/>
      <c r="F30" s="121">
        <v>3917.27</v>
      </c>
      <c r="G30" s="121">
        <v>24809.75</v>
      </c>
      <c r="H30" s="121"/>
      <c r="I30" s="121"/>
      <c r="J30" s="121">
        <v>2089.21</v>
      </c>
      <c r="K30" s="121"/>
      <c r="L30" s="121">
        <v>26115.100000000002</v>
      </c>
      <c r="M30" s="97"/>
      <c r="P30" s="118">
        <f t="shared" ref="P30:P33" si="24">+P24+73</f>
        <v>174</v>
      </c>
      <c r="Q30" s="116" t="str">
        <f t="shared" ca="1" si="17"/>
        <v>BE_detalle!E174</v>
      </c>
      <c r="R30" s="118"/>
      <c r="S30" s="118"/>
      <c r="T30" s="118"/>
      <c r="U30" s="118"/>
      <c r="V30" s="118"/>
      <c r="W30" s="118"/>
      <c r="X30" s="180"/>
    </row>
    <row r="31" spans="1:24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5">IF(C30=0,0,C30/$B$38)</f>
        <v>0</v>
      </c>
      <c r="D31" s="104">
        <f t="shared" si="25"/>
        <v>2.7143767095133327E-2</v>
      </c>
      <c r="E31" s="104">
        <f t="shared" si="25"/>
        <v>0</v>
      </c>
      <c r="F31" s="104">
        <f t="shared" si="25"/>
        <v>1.971842995939703E-2</v>
      </c>
      <c r="G31" s="104">
        <f t="shared" si="25"/>
        <v>0.12488526899732479</v>
      </c>
      <c r="H31" s="104">
        <f t="shared" si="25"/>
        <v>0</v>
      </c>
      <c r="I31" s="104">
        <f t="shared" si="25"/>
        <v>0</v>
      </c>
      <c r="J31" s="104">
        <f t="shared" si="25"/>
        <v>1.0516492622533517E-2</v>
      </c>
      <c r="K31" s="104">
        <f t="shared" si="25"/>
        <v>0</v>
      </c>
      <c r="L31" s="104">
        <f t="shared" si="25"/>
        <v>0.13145603193873526</v>
      </c>
      <c r="M31" s="97"/>
      <c r="P31" s="118">
        <f t="shared" si="24"/>
        <v>177</v>
      </c>
      <c r="Q31" s="116" t="str">
        <f t="shared" ca="1" si="17"/>
        <v>BE_detalle!E177</v>
      </c>
      <c r="R31" s="118"/>
      <c r="S31" s="118"/>
      <c r="T31" s="118"/>
      <c r="U31" s="118"/>
      <c r="V31" s="118"/>
      <c r="W31" s="118"/>
      <c r="X31" s="180"/>
    </row>
    <row r="32" spans="1:24" s="93" customFormat="1" ht="20.100000000000001" customHeight="1" x14ac:dyDescent="0.25">
      <c r="A32" s="99"/>
      <c r="B32" s="102">
        <f>+'1.INTRO'!A48</f>
        <v>0</v>
      </c>
      <c r="C32" s="102">
        <f>+'1.INTRO'!A49</f>
        <v>0</v>
      </c>
      <c r="D32" s="102">
        <f>+'1.INTRO'!A50</f>
        <v>0</v>
      </c>
      <c r="E32" s="102">
        <f>+'1.INTRO'!A51</f>
        <v>0</v>
      </c>
      <c r="F32" s="102">
        <f>+'1.INTRO'!A52</f>
        <v>0</v>
      </c>
      <c r="G32" s="102">
        <f>+'1.INTRO'!A53</f>
        <v>0</v>
      </c>
      <c r="H32" s="102">
        <f>+'1.INTRO'!A54</f>
        <v>0</v>
      </c>
      <c r="I32" s="102">
        <f>+'1.INTRO'!A55</f>
        <v>0</v>
      </c>
      <c r="J32" s="102">
        <f>+'1.INTRO'!A56</f>
        <v>0</v>
      </c>
      <c r="K32" s="102">
        <f>+'1.INTRO'!A50</f>
        <v>0</v>
      </c>
      <c r="L32" s="102">
        <f>+'1.INTRO'!A51</f>
        <v>0</v>
      </c>
      <c r="P32" s="118">
        <f t="shared" si="24"/>
        <v>194</v>
      </c>
      <c r="Q32" s="116" t="str">
        <f t="shared" ca="1" si="17"/>
        <v>BE_detalle!E194</v>
      </c>
      <c r="R32" s="118"/>
      <c r="S32" s="118"/>
      <c r="T32" s="118"/>
      <c r="U32" s="118"/>
      <c r="V32" s="118"/>
      <c r="W32" s="118"/>
      <c r="X32" s="180"/>
    </row>
    <row r="33" spans="1:24" s="93" customFormat="1" ht="20.100000000000001" customHeight="1" x14ac:dyDescent="0.25">
      <c r="A33" s="99" t="s">
        <v>290</v>
      </c>
      <c r="B33" s="121"/>
      <c r="C33" s="121">
        <v>136336.62</v>
      </c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24"/>
        <v>205</v>
      </c>
      <c r="Q33" s="116" t="str">
        <f t="shared" ca="1" si="17"/>
        <v>BE_detalle!E205</v>
      </c>
      <c r="R33" s="118"/>
      <c r="S33" s="118"/>
      <c r="T33" s="118"/>
      <c r="U33" s="118"/>
      <c r="V33" s="118"/>
      <c r="W33" s="118"/>
      <c r="X33" s="180"/>
    </row>
    <row r="34" spans="1:24" s="93" customFormat="1" ht="20.100000000000001" customHeight="1" x14ac:dyDescent="0.25">
      <c r="A34" s="99" t="s">
        <v>292</v>
      </c>
      <c r="B34" s="104">
        <f t="shared" ref="B34" si="26">IF(B33=0,0,B33/$B$38)</f>
        <v>0</v>
      </c>
      <c r="C34" s="104">
        <f t="shared" ref="C34" si="27">IF(C33=0,0,C33/$B$38)</f>
        <v>0.68628000938687606</v>
      </c>
      <c r="D34" s="104">
        <f t="shared" ref="D34" si="28">IF(D33=0,0,D33/$B$38)</f>
        <v>0</v>
      </c>
      <c r="E34" s="104">
        <f t="shared" ref="E34" si="29">IF(E33=0,0,E33/$B$38)</f>
        <v>0</v>
      </c>
      <c r="F34" s="104">
        <f t="shared" ref="F34" si="30">IF(F33=0,0,F33/$B$38)</f>
        <v>0</v>
      </c>
      <c r="G34" s="104">
        <f t="shared" ref="G34" si="31">IF(G33=0,0,G33/$B$38)</f>
        <v>0</v>
      </c>
      <c r="H34" s="104">
        <f t="shared" ref="H34" si="32">IF(H33=0,0,H33/$B$38)</f>
        <v>0</v>
      </c>
      <c r="I34" s="104">
        <f t="shared" ref="I34" si="33">IF(I33=0,0,I33/$B$38)</f>
        <v>0</v>
      </c>
      <c r="J34" s="104">
        <f t="shared" ref="J34" si="34">IF(J33=0,0,J33/$B$38)</f>
        <v>0</v>
      </c>
      <c r="K34" s="104">
        <f t="shared" ref="K34" si="35">IF(K33=0,0,K33/$B$38)</f>
        <v>0</v>
      </c>
      <c r="L34" s="104">
        <f t="shared" ref="L34" si="36">IF(L33=0,0,L33/$B$38)</f>
        <v>0</v>
      </c>
      <c r="P34" s="118">
        <f t="shared" ref="P34:P44" si="37">+P28+73</f>
        <v>216</v>
      </c>
      <c r="Q34" s="116" t="str">
        <f t="shared" ca="1" si="17"/>
        <v>BE_detalle!E216</v>
      </c>
      <c r="R34" s="118"/>
      <c r="S34" s="118"/>
      <c r="T34" s="118"/>
      <c r="U34" s="118"/>
      <c r="V34" s="118"/>
      <c r="W34" s="118"/>
      <c r="X34" s="180"/>
    </row>
    <row r="35" spans="1:24" s="93" customFormat="1" ht="20.100000000000001" customHeight="1" x14ac:dyDescent="0.25">
      <c r="A35" s="99"/>
      <c r="B35" s="102">
        <f>+'1.INTRO'!A52</f>
        <v>0</v>
      </c>
      <c r="C35" s="102">
        <f>+'1.INTRO'!A53</f>
        <v>0</v>
      </c>
      <c r="D35" s="102">
        <f>+'1.INTRO'!A54</f>
        <v>0</v>
      </c>
      <c r="E35" s="102">
        <f>+'1.INTRO'!A55</f>
        <v>0</v>
      </c>
      <c r="F35" s="102">
        <f>+'1.INTRO'!A56</f>
        <v>0</v>
      </c>
      <c r="G35" s="102">
        <f>+'1.INTRO'!A57</f>
        <v>0</v>
      </c>
      <c r="H35" s="102">
        <f>+'1.INTRO'!A58</f>
        <v>0</v>
      </c>
      <c r="I35" s="102">
        <f>+'1.INTRO'!A59</f>
        <v>0</v>
      </c>
      <c r="J35" s="102">
        <f>+'1.INTRO'!A60</f>
        <v>0</v>
      </c>
      <c r="K35" s="102">
        <f>+'1.INTRO'!A61</f>
        <v>0</v>
      </c>
      <c r="L35" s="102">
        <f>+'1.INTRO'!A62</f>
        <v>0</v>
      </c>
      <c r="P35" s="118">
        <f t="shared" si="37"/>
        <v>244</v>
      </c>
      <c r="Q35" s="116" t="str">
        <f t="shared" ca="1" si="17"/>
        <v>BE_detalle!E244</v>
      </c>
      <c r="R35" s="118"/>
      <c r="S35" s="118"/>
      <c r="T35" s="118"/>
      <c r="U35" s="118"/>
      <c r="V35" s="118"/>
      <c r="W35" s="118"/>
      <c r="X35" s="180"/>
    </row>
    <row r="36" spans="1:24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37"/>
        <v>247</v>
      </c>
      <c r="Q36" s="116" t="str">
        <f t="shared" ca="1" si="17"/>
        <v>BE_detalle!E247</v>
      </c>
      <c r="R36" s="118"/>
      <c r="S36" s="118"/>
      <c r="T36" s="118"/>
      <c r="U36" s="118"/>
      <c r="V36" s="118"/>
      <c r="W36" s="118"/>
      <c r="X36" s="180"/>
    </row>
    <row r="37" spans="1:24" s="93" customFormat="1" ht="20.100000000000001" customHeight="1" x14ac:dyDescent="0.25">
      <c r="A37" s="99" t="s">
        <v>292</v>
      </c>
      <c r="B37" s="104">
        <f t="shared" ref="B37" si="38">IF(B36=0,0,B36/$B$38)</f>
        <v>0</v>
      </c>
      <c r="C37" s="104">
        <f t="shared" ref="C37" si="39">IF(C36=0,0,C36/$B$38)</f>
        <v>0</v>
      </c>
      <c r="D37" s="104">
        <f t="shared" ref="D37" si="40">IF(D36=0,0,D36/$B$38)</f>
        <v>0</v>
      </c>
      <c r="E37" s="104">
        <f t="shared" ref="E37" si="41">IF(E36=0,0,E36/$B$38)</f>
        <v>0</v>
      </c>
      <c r="F37" s="104">
        <f t="shared" ref="F37" si="42">IF(F36=0,0,F36/$B$38)</f>
        <v>0</v>
      </c>
      <c r="G37" s="104">
        <f t="shared" ref="G37" si="43">IF(G36=0,0,G36/$B$38)</f>
        <v>0</v>
      </c>
      <c r="H37" s="104">
        <f t="shared" ref="H37" si="44">IF(H36=0,0,H36/$B$38)</f>
        <v>0</v>
      </c>
      <c r="I37" s="104">
        <f t="shared" ref="I37" si="45">IF(I36=0,0,I36/$B$38)</f>
        <v>0</v>
      </c>
      <c r="J37" s="104">
        <f t="shared" ref="J37" si="46">IF(J36=0,0,J36/$B$38)</f>
        <v>0</v>
      </c>
      <c r="K37" s="104">
        <f t="shared" ref="K37" si="47">IF(K36=0,0,K36/$B$38)</f>
        <v>0</v>
      </c>
      <c r="L37" s="104">
        <f t="shared" ref="L37" si="48">IF(L36=0,0,L36/$B$38)</f>
        <v>0</v>
      </c>
      <c r="P37" s="118">
        <f t="shared" si="37"/>
        <v>250</v>
      </c>
      <c r="Q37" s="116" t="str">
        <f t="shared" ca="1" si="17"/>
        <v>BE_detalle!E250</v>
      </c>
      <c r="R37" s="118"/>
      <c r="S37" s="118"/>
      <c r="T37" s="118"/>
      <c r="U37" s="118"/>
      <c r="V37" s="118"/>
      <c r="W37" s="118"/>
      <c r="X37" s="180"/>
    </row>
    <row r="38" spans="1:24" s="93" customFormat="1" ht="20.100000000000001" customHeight="1" x14ac:dyDescent="0.25">
      <c r="A38" s="99" t="s">
        <v>291</v>
      </c>
      <c r="B38" s="275">
        <f>SUM(B30:L30,B33:L33,B36:L36)</f>
        <v>198660.34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37"/>
        <v>267</v>
      </c>
      <c r="Q38" s="116" t="str">
        <f t="shared" ca="1" si="17"/>
        <v>BE_detalle!E267</v>
      </c>
      <c r="R38" s="118"/>
      <c r="S38" s="118"/>
      <c r="T38" s="118"/>
      <c r="U38" s="118"/>
      <c r="V38" s="118"/>
      <c r="W38" s="118"/>
      <c r="X38" s="180"/>
    </row>
    <row r="39" spans="1:24" ht="18" x14ac:dyDescent="0.25">
      <c r="J39" s="24"/>
      <c r="P39" s="118">
        <f t="shared" si="37"/>
        <v>278</v>
      </c>
      <c r="Q39" s="116" t="str">
        <f t="shared" ca="1" si="17"/>
        <v>BE_detalle!E278</v>
      </c>
      <c r="R39" s="116"/>
      <c r="S39" s="116"/>
      <c r="T39" s="116"/>
      <c r="U39" s="116"/>
      <c r="V39" s="116"/>
      <c r="W39" s="116"/>
      <c r="X39" s="172"/>
    </row>
    <row r="40" spans="1:24" ht="18" x14ac:dyDescent="0.25">
      <c r="J40" s="24"/>
      <c r="P40" s="118">
        <f t="shared" si="37"/>
        <v>289</v>
      </c>
      <c r="Q40" s="116" t="str">
        <f t="shared" ca="1" si="17"/>
        <v>BE_detalle!E289</v>
      </c>
      <c r="R40" s="116"/>
      <c r="S40" s="116"/>
      <c r="T40" s="116"/>
      <c r="U40" s="116"/>
      <c r="V40" s="116"/>
      <c r="W40" s="116"/>
      <c r="X40" s="172"/>
    </row>
    <row r="41" spans="1:24" ht="18" x14ac:dyDescent="0.25">
      <c r="J41" s="24"/>
      <c r="P41" s="118">
        <f t="shared" si="37"/>
        <v>317</v>
      </c>
      <c r="Q41" s="116" t="str">
        <f t="shared" ca="1" si="17"/>
        <v>BE_detalle!E317</v>
      </c>
      <c r="R41" s="116"/>
      <c r="S41" s="116"/>
      <c r="T41" s="116"/>
      <c r="U41" s="116"/>
      <c r="V41" s="116"/>
      <c r="W41" s="116"/>
      <c r="X41" s="172"/>
    </row>
    <row r="42" spans="1:24" ht="18" x14ac:dyDescent="0.25">
      <c r="J42" s="24"/>
      <c r="P42" s="118">
        <f t="shared" si="37"/>
        <v>320</v>
      </c>
      <c r="Q42" s="116" t="str">
        <f t="shared" ca="1" si="17"/>
        <v>BE_detalle!E320</v>
      </c>
      <c r="R42" s="116"/>
      <c r="S42" s="116"/>
      <c r="T42" s="116"/>
      <c r="U42" s="116"/>
      <c r="V42" s="116"/>
      <c r="W42" s="116"/>
      <c r="X42" s="172"/>
    </row>
    <row r="43" spans="1:24" ht="18" x14ac:dyDescent="0.25">
      <c r="J43" s="24"/>
      <c r="P43" s="118">
        <f t="shared" si="37"/>
        <v>323</v>
      </c>
      <c r="Q43" s="116" t="str">
        <f t="shared" ca="1" si="17"/>
        <v>BE_detalle!E323</v>
      </c>
      <c r="R43" s="116"/>
      <c r="S43" s="116"/>
      <c r="T43" s="116"/>
      <c r="U43" s="116"/>
      <c r="V43" s="116"/>
      <c r="W43" s="116"/>
      <c r="X43" s="172"/>
    </row>
    <row r="44" spans="1:24" ht="18" x14ac:dyDescent="0.25">
      <c r="J44" s="24"/>
      <c r="P44" s="118">
        <f t="shared" si="37"/>
        <v>340</v>
      </c>
      <c r="Q44" s="116" t="str">
        <f t="shared" ca="1" si="17"/>
        <v>BE_detalle!E340</v>
      </c>
      <c r="R44" s="116"/>
      <c r="S44" s="116"/>
      <c r="T44" s="116"/>
      <c r="U44" s="116"/>
      <c r="V44" s="116"/>
      <c r="W44" s="116"/>
      <c r="X44" s="172"/>
    </row>
    <row r="45" spans="1:24" ht="18" x14ac:dyDescent="0.25">
      <c r="J45" s="24"/>
      <c r="P45" s="118">
        <v>368</v>
      </c>
      <c r="Q45" s="116" t="str">
        <f t="shared" ca="1" si="17"/>
        <v>BE_detalle!E368</v>
      </c>
      <c r="R45" s="116"/>
      <c r="S45" s="116"/>
      <c r="T45" s="116"/>
      <c r="U45" s="116"/>
      <c r="V45" s="116"/>
      <c r="W45" s="116"/>
      <c r="X45" s="172"/>
    </row>
    <row r="46" spans="1:24" ht="18" x14ac:dyDescent="0.25">
      <c r="J46" s="24"/>
      <c r="P46" s="118">
        <v>371</v>
      </c>
      <c r="Q46" s="116" t="str">
        <f t="shared" ca="1" si="17"/>
        <v>BE_detalle!E371</v>
      </c>
      <c r="R46" s="116"/>
      <c r="S46" s="116"/>
      <c r="T46" s="116"/>
      <c r="U46" s="116"/>
      <c r="V46" s="116"/>
      <c r="W46" s="116"/>
      <c r="X46" s="172"/>
    </row>
    <row r="47" spans="1:24" ht="18" x14ac:dyDescent="0.25">
      <c r="J47" s="24"/>
      <c r="P47" s="118">
        <v>374</v>
      </c>
      <c r="Q47" s="116" t="str">
        <f t="shared" ca="1" si="17"/>
        <v>BE_detalle!E374</v>
      </c>
      <c r="R47" s="116"/>
      <c r="S47" s="116"/>
      <c r="T47" s="116"/>
      <c r="U47" s="116"/>
      <c r="V47" s="116"/>
      <c r="W47" s="116"/>
      <c r="X47" s="172"/>
    </row>
    <row r="48" spans="1:24" ht="18" x14ac:dyDescent="0.25">
      <c r="J48" s="24"/>
      <c r="P48" s="118">
        <v>391</v>
      </c>
      <c r="Q48" s="116" t="str">
        <f t="shared" ca="1" si="17"/>
        <v>BE_detalle!E391</v>
      </c>
      <c r="R48" s="116"/>
      <c r="S48" s="116"/>
      <c r="T48" s="116"/>
      <c r="U48" s="116"/>
      <c r="V48" s="116"/>
      <c r="W48" s="116"/>
      <c r="X48" s="172"/>
    </row>
    <row r="49" spans="10:23" ht="18" x14ac:dyDescent="0.25">
      <c r="J49" s="24"/>
      <c r="P49" s="164"/>
      <c r="Q49" s="127"/>
      <c r="R49" s="127"/>
      <c r="S49" s="127"/>
      <c r="T49" s="127"/>
      <c r="U49" s="127"/>
      <c r="V49" s="127"/>
      <c r="W49" s="127"/>
    </row>
    <row r="50" spans="10:23" ht="18" x14ac:dyDescent="0.25">
      <c r="J50" s="24"/>
      <c r="P50" s="164"/>
      <c r="Q50" s="127"/>
      <c r="R50" s="127"/>
      <c r="S50" s="127"/>
      <c r="T50" s="127"/>
      <c r="U50" s="127"/>
      <c r="V50" s="127"/>
      <c r="W50" s="127"/>
    </row>
    <row r="51" spans="10:23" ht="18" x14ac:dyDescent="0.25">
      <c r="J51" s="24"/>
      <c r="P51" s="164"/>
      <c r="Q51" s="127"/>
      <c r="R51" s="127"/>
      <c r="S51" s="127"/>
      <c r="T51" s="127"/>
      <c r="U51" s="127"/>
      <c r="V51" s="127"/>
      <c r="W51" s="127"/>
    </row>
    <row r="52" spans="10:23" ht="18" x14ac:dyDescent="0.25">
      <c r="J52" s="24"/>
      <c r="P52" s="164"/>
      <c r="Q52" s="127"/>
      <c r="R52" s="127"/>
      <c r="S52" s="127"/>
      <c r="T52" s="127"/>
      <c r="U52" s="127"/>
      <c r="V52" s="127"/>
      <c r="W52" s="127"/>
    </row>
    <row r="53" spans="10:23" x14ac:dyDescent="0.2">
      <c r="J53" s="24"/>
      <c r="P53" s="127"/>
      <c r="Q53" s="127"/>
      <c r="R53" s="127"/>
      <c r="S53" s="127"/>
      <c r="T53" s="127"/>
      <c r="U53" s="127"/>
      <c r="V53" s="127"/>
      <c r="W53" s="127"/>
    </row>
    <row r="54" spans="10:23" x14ac:dyDescent="0.2">
      <c r="J54" s="24"/>
      <c r="P54" s="127"/>
      <c r="Q54" s="127"/>
      <c r="R54" s="127"/>
      <c r="S54" s="127"/>
      <c r="T54" s="127"/>
      <c r="U54" s="127"/>
      <c r="V54" s="127"/>
      <c r="W54" s="127"/>
    </row>
    <row r="55" spans="10:23" x14ac:dyDescent="0.2">
      <c r="J55" s="24"/>
      <c r="P55" s="127"/>
      <c r="Q55" s="127"/>
      <c r="R55" s="127"/>
      <c r="S55" s="127"/>
      <c r="T55" s="127"/>
      <c r="U55" s="127"/>
      <c r="V55" s="127"/>
      <c r="W55" s="127"/>
    </row>
    <row r="56" spans="10:23" x14ac:dyDescent="0.2">
      <c r="J56" s="24"/>
      <c r="P56" s="127"/>
      <c r="Q56" s="127"/>
      <c r="R56" s="127"/>
      <c r="S56" s="127"/>
      <c r="T56" s="127"/>
      <c r="U56" s="127"/>
      <c r="V56" s="127"/>
      <c r="W56" s="127"/>
    </row>
    <row r="57" spans="10:23" x14ac:dyDescent="0.2">
      <c r="J57" s="24"/>
      <c r="P57" s="127"/>
      <c r="Q57" s="127"/>
      <c r="R57" s="127"/>
      <c r="S57" s="127"/>
      <c r="T57" s="127"/>
      <c r="U57" s="127"/>
      <c r="V57" s="127"/>
      <c r="W57" s="127"/>
    </row>
    <row r="58" spans="10:23" x14ac:dyDescent="0.2">
      <c r="J58" s="24"/>
      <c r="P58" s="127"/>
      <c r="Q58" s="127"/>
      <c r="R58" s="127"/>
      <c r="S58" s="127"/>
      <c r="T58" s="127"/>
      <c r="U58" s="127"/>
      <c r="V58" s="127"/>
      <c r="W58" s="127"/>
    </row>
    <row r="59" spans="10:23" x14ac:dyDescent="0.2">
      <c r="J59" s="24"/>
      <c r="P59" s="127"/>
      <c r="Q59" s="127"/>
      <c r="R59" s="127"/>
      <c r="S59" s="127"/>
      <c r="T59" s="127"/>
      <c r="U59" s="127"/>
      <c r="V59" s="127"/>
      <c r="W59" s="127"/>
    </row>
    <row r="60" spans="10:23" x14ac:dyDescent="0.2">
      <c r="J60" s="24"/>
      <c r="P60" s="127"/>
      <c r="Q60" s="127"/>
      <c r="R60" s="127"/>
      <c r="S60" s="127"/>
      <c r="T60" s="127"/>
      <c r="U60" s="127"/>
      <c r="V60" s="127"/>
      <c r="W60" s="127"/>
    </row>
    <row r="61" spans="10:23" x14ac:dyDescent="0.2">
      <c r="J61" s="24"/>
      <c r="P61" s="127"/>
      <c r="Q61" s="127"/>
      <c r="R61" s="127"/>
      <c r="S61" s="127"/>
      <c r="T61" s="127"/>
      <c r="U61" s="127"/>
      <c r="V61" s="127"/>
      <c r="W61" s="127"/>
    </row>
    <row r="62" spans="10:23" x14ac:dyDescent="0.2">
      <c r="J62" s="24"/>
      <c r="P62" s="127"/>
      <c r="Q62" s="127"/>
      <c r="R62" s="127"/>
      <c r="S62" s="127"/>
      <c r="T62" s="127"/>
      <c r="U62" s="127"/>
      <c r="V62" s="127"/>
      <c r="W62" s="127"/>
    </row>
    <row r="63" spans="10:23" x14ac:dyDescent="0.2">
      <c r="J63" s="24"/>
      <c r="P63" s="127"/>
      <c r="Q63" s="127"/>
      <c r="R63" s="127"/>
      <c r="S63" s="127"/>
      <c r="T63" s="127"/>
      <c r="U63" s="127"/>
      <c r="V63" s="127"/>
      <c r="W63" s="127"/>
    </row>
    <row r="64" spans="10:23" x14ac:dyDescent="0.2">
      <c r="J64" s="24"/>
      <c r="P64" s="127"/>
      <c r="Q64" s="127"/>
      <c r="R64" s="127"/>
      <c r="S64" s="127"/>
      <c r="T64" s="127"/>
      <c r="U64" s="127"/>
      <c r="V64" s="127"/>
      <c r="W64" s="127"/>
    </row>
    <row r="65" spans="10:23" x14ac:dyDescent="0.2">
      <c r="J65" s="24"/>
      <c r="P65" s="127"/>
      <c r="Q65" s="127"/>
      <c r="R65" s="127"/>
      <c r="S65" s="127"/>
      <c r="T65" s="127"/>
      <c r="U65" s="127"/>
      <c r="V65" s="127"/>
      <c r="W65" s="127"/>
    </row>
    <row r="66" spans="10:23" x14ac:dyDescent="0.2">
      <c r="J66" s="24"/>
      <c r="P66" s="127"/>
      <c r="Q66" s="127"/>
      <c r="R66" s="127"/>
      <c r="S66" s="127"/>
      <c r="T66" s="127"/>
      <c r="U66" s="127"/>
      <c r="V66" s="127"/>
      <c r="W66" s="127"/>
    </row>
    <row r="67" spans="10:23" x14ac:dyDescent="0.2">
      <c r="J67" s="24"/>
      <c r="P67" s="127"/>
      <c r="Q67" s="127"/>
      <c r="R67" s="127"/>
      <c r="S67" s="127"/>
      <c r="T67" s="127"/>
      <c r="U67" s="127"/>
      <c r="V67" s="127"/>
      <c r="W67" s="127"/>
    </row>
    <row r="68" spans="10:23" x14ac:dyDescent="0.2">
      <c r="J68" s="24"/>
      <c r="P68" s="127"/>
      <c r="Q68" s="127"/>
      <c r="R68" s="127"/>
      <c r="S68" s="127"/>
      <c r="T68" s="127"/>
      <c r="U68" s="127"/>
      <c r="V68" s="127"/>
      <c r="W68" s="127"/>
    </row>
    <row r="69" spans="10:23" x14ac:dyDescent="0.2">
      <c r="J69" s="24"/>
      <c r="P69" s="127"/>
      <c r="Q69" s="127"/>
      <c r="R69" s="127"/>
      <c r="S69" s="127"/>
      <c r="T69" s="127"/>
      <c r="U69" s="127"/>
      <c r="V69" s="127"/>
      <c r="W69" s="127"/>
    </row>
    <row r="70" spans="10:23" x14ac:dyDescent="0.2">
      <c r="J70" s="25"/>
      <c r="P70" s="127"/>
      <c r="Q70" s="127"/>
      <c r="R70" s="127"/>
      <c r="S70" s="127"/>
      <c r="T70" s="127"/>
      <c r="U70" s="127"/>
      <c r="V70" s="127"/>
      <c r="W70" s="127"/>
    </row>
    <row r="71" spans="10:23" x14ac:dyDescent="0.2">
      <c r="J71" s="25"/>
      <c r="P71" s="127"/>
      <c r="Q71" s="127"/>
      <c r="R71" s="127"/>
      <c r="S71" s="127"/>
      <c r="T71" s="127"/>
      <c r="U71" s="127"/>
      <c r="V71" s="127"/>
      <c r="W71" s="127"/>
    </row>
    <row r="72" spans="10:23" x14ac:dyDescent="0.2">
      <c r="J72" s="25"/>
      <c r="P72" s="127"/>
      <c r="Q72" s="127"/>
      <c r="R72" s="127"/>
      <c r="S72" s="127"/>
      <c r="T72" s="127"/>
      <c r="U72" s="127"/>
      <c r="V72" s="127"/>
      <c r="W72" s="127"/>
    </row>
    <row r="73" spans="10:23" x14ac:dyDescent="0.2">
      <c r="J73" s="25"/>
      <c r="P73" s="127"/>
      <c r="Q73" s="127"/>
      <c r="R73" s="127"/>
      <c r="S73" s="127"/>
      <c r="T73" s="127"/>
      <c r="U73" s="127"/>
      <c r="V73" s="127"/>
      <c r="W73" s="127"/>
    </row>
    <row r="74" spans="10:23" x14ac:dyDescent="0.2">
      <c r="J74" s="25"/>
      <c r="P74" s="127"/>
      <c r="Q74" s="127"/>
      <c r="R74" s="127"/>
      <c r="S74" s="127"/>
      <c r="T74" s="127"/>
      <c r="U74" s="127"/>
      <c r="V74" s="127"/>
      <c r="W74" s="127"/>
    </row>
    <row r="75" spans="10:23" x14ac:dyDescent="0.2">
      <c r="J75" s="25"/>
      <c r="P75" s="127"/>
      <c r="Q75" s="127"/>
      <c r="R75" s="127"/>
      <c r="S75" s="127"/>
      <c r="T75" s="127"/>
      <c r="U75" s="127"/>
      <c r="V75" s="127"/>
      <c r="W75" s="127"/>
    </row>
    <row r="76" spans="10:23" x14ac:dyDescent="0.2">
      <c r="J76" s="25"/>
      <c r="P76" s="127"/>
      <c r="Q76" s="127"/>
      <c r="R76" s="127"/>
      <c r="S76" s="127"/>
      <c r="T76" s="127"/>
      <c r="U76" s="127"/>
      <c r="V76" s="127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selectLockedCells="1"/>
  <mergeCells count="4">
    <mergeCell ref="G1:L1"/>
    <mergeCell ref="B38:L38"/>
    <mergeCell ref="G2:L2"/>
    <mergeCell ref="E28:H28"/>
  </mergeCells>
  <conditionalFormatting sqref="K19">
    <cfRule type="expression" dxfId="216" priority="11">
      <formula>AND($K$19&gt;0,$K$19&lt;&gt;$H$9)</formula>
    </cfRule>
  </conditionalFormatting>
  <conditionalFormatting sqref="K22">
    <cfRule type="expression" dxfId="215" priority="9">
      <formula>AND($K$22&gt;0,$K$22&lt;&gt;$H$12)</formula>
    </cfRule>
  </conditionalFormatting>
  <conditionalFormatting sqref="K23">
    <cfRule type="expression" dxfId="214" priority="5" stopIfTrue="1">
      <formula>AND($K$23&gt;0,$K$23&lt;&gt;$H$13)</formula>
    </cfRule>
  </conditionalFormatting>
  <conditionalFormatting sqref="K24">
    <cfRule type="expression" dxfId="213" priority="4">
      <formula>AND($K$24&gt;0,$K$24&lt;&gt;$H$14)</formula>
    </cfRule>
  </conditionalFormatting>
  <conditionalFormatting sqref="J8:L8">
    <cfRule type="expression" dxfId="212" priority="3">
      <formula>$J$8&lt;&gt;""</formula>
    </cfRule>
  </conditionalFormatting>
  <conditionalFormatting sqref="B38:L38">
    <cfRule type="expression" dxfId="211" priority="2">
      <formula>AND($B$38&gt;0,$B$38&lt;&gt;$H$15)</formula>
    </cfRule>
  </conditionalFormatting>
  <conditionalFormatting sqref="E28">
    <cfRule type="expression" dxfId="210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BB70DEC-D6CA-44C7-8C18-2AC44FD0F209}">
          <x14:formula1>
            <xm:f>BD!$H$1:$H$21</xm:f>
          </x14:formula1>
          <xm:sqref>Q2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0635B-F913-4F95-BA01-837E9A293407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21" customWidth="1"/>
    <col min="17" max="17" width="18" style="21" customWidth="1"/>
    <col min="18" max="22" width="15" style="21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1"/>
      <c r="Q1" s="171"/>
      <c r="V1" s="6"/>
    </row>
    <row r="2" spans="1:23" ht="36.75" x14ac:dyDescent="0.2">
      <c r="A2" s="22"/>
      <c r="G2" s="274" t="str">
        <f ca="1">IFERROR(INDIRECT(Q8),"Falta selección de nº beneficiario")</f>
        <v>Escribir denominación BP</v>
      </c>
      <c r="H2" s="274"/>
      <c r="I2" s="274"/>
      <c r="J2" s="274"/>
      <c r="K2" s="274"/>
      <c r="L2" s="274"/>
      <c r="P2" s="172"/>
      <c r="Q2" s="172" t="s">
        <v>483</v>
      </c>
    </row>
    <row r="3" spans="1:23" x14ac:dyDescent="0.2">
      <c r="A3" s="22"/>
      <c r="P3" s="116"/>
      <c r="Q3" s="116" t="str">
        <f>IF(OR(Q2="p",Q2="e"),"B"&amp;Q2&amp;"_detalle!A1","Be"&amp;Q2&amp;"_detalle!A1")</f>
        <v>BP_detalle!A1</v>
      </c>
      <c r="R3" s="116"/>
      <c r="S3" s="116"/>
      <c r="T3" s="116"/>
      <c r="U3" s="116"/>
      <c r="V3" s="116"/>
      <c r="W3" s="116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C:\ECO\001_COOPERA\01_CoFFEE\05_candidaturas\01_FdC_FF\FF\[02_FF_15_beneficiarios_220929_limpio.xlsx]BP_detalle</v>
      </c>
      <c r="R4" s="128"/>
      <c r="S4" s="128"/>
      <c r="T4" s="128"/>
      <c r="U4" s="128"/>
      <c r="V4" s="128"/>
      <c r="W4" s="128"/>
    </row>
    <row r="5" spans="1:23" x14ac:dyDescent="0.2">
      <c r="A5" s="22"/>
      <c r="P5" s="117" t="s">
        <v>295</v>
      </c>
      <c r="Q5" s="117">
        <f ca="1">LEN(Q4)</f>
        <v>111</v>
      </c>
      <c r="R5" s="116"/>
      <c r="S5" s="116"/>
      <c r="T5" s="116"/>
      <c r="U5" s="116"/>
      <c r="V5" s="116"/>
      <c r="W5" s="116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101</v>
      </c>
      <c r="R6" s="116"/>
      <c r="S6" s="116"/>
      <c r="T6" s="116"/>
      <c r="U6" s="114"/>
      <c r="V6" s="116"/>
      <c r="W6" s="116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BP_detalle</v>
      </c>
      <c r="R7" s="116"/>
      <c r="S7" s="116"/>
      <c r="T7" s="116"/>
      <c r="U7" s="114"/>
      <c r="V7" s="116"/>
      <c r="W7" s="116"/>
    </row>
    <row r="8" spans="1:23" s="93" customFormat="1" ht="20.100000000000001" customHeight="1" x14ac:dyDescent="0.25">
      <c r="A8" s="147" t="s">
        <v>277</v>
      </c>
      <c r="B8" s="147" t="str">
        <f>'1.INTRO'!A29</f>
        <v>A1</v>
      </c>
      <c r="C8" s="147" t="str">
        <f>'1.INTRO'!A30</f>
        <v>A2</v>
      </c>
      <c r="D8" s="147" t="str">
        <f>'1.INTRO'!A31</f>
        <v>A3</v>
      </c>
      <c r="E8" s="147" t="str">
        <f>'1.INTRO'!A32</f>
        <v>A4</v>
      </c>
      <c r="F8" s="147" t="str">
        <f>'1.INTRO'!A33</f>
        <v>A5</v>
      </c>
      <c r="G8" s="147" t="str">
        <f>'1.INTRO'!A34</f>
        <v>A6</v>
      </c>
      <c r="H8" s="147" t="s">
        <v>1</v>
      </c>
      <c r="I8" s="147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'1.INTRO'!C6</v>
      </c>
      <c r="R8" s="129"/>
      <c r="S8" s="116"/>
      <c r="T8" s="116"/>
      <c r="U8" s="115"/>
      <c r="V8" s="118"/>
      <c r="W8" s="118"/>
    </row>
    <row r="9" spans="1:23" s="96" customFormat="1" ht="20.100000000000001" customHeight="1" x14ac:dyDescent="0.25">
      <c r="A9" s="100" t="str">
        <f>BD!D2&amp;". "&amp;BD!E2</f>
        <v>1. Personal</v>
      </c>
      <c r="B9" s="101">
        <f t="shared" ref="B9:G14" ca="1" si="0">INDIRECT(Q11)</f>
        <v>0</v>
      </c>
      <c r="C9" s="101">
        <f t="shared" ca="1" si="0"/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18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16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BP_detalle!E25</v>
      </c>
      <c r="R11" s="116" t="str">
        <f ca="1">+Q23</f>
        <v>BP_detalle!E98</v>
      </c>
      <c r="S11" s="116" t="str">
        <f ca="1">+Q29</f>
        <v>BP_detalle!E171</v>
      </c>
      <c r="T11" s="116" t="str">
        <f ca="1">+Q35</f>
        <v>BP_detalle!E244</v>
      </c>
      <c r="U11" s="116" t="str">
        <f ca="1">+Q41</f>
        <v>BP_detalle!E317</v>
      </c>
      <c r="V11" s="116" t="str">
        <f ca="1">+Q45</f>
        <v>BP_detalle!E368</v>
      </c>
      <c r="W11" s="118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BP_detalle!E28</v>
      </c>
      <c r="R12" s="116" t="str">
        <f t="shared" ref="R12:R16" ca="1" si="6">+Q24</f>
        <v>BP_detalle!E101</v>
      </c>
      <c r="S12" s="116" t="str">
        <f t="shared" ref="S12:S16" ca="1" si="7">+Q30</f>
        <v>BP_detalle!E174</v>
      </c>
      <c r="T12" s="116" t="str">
        <f t="shared" ref="T12:T16" ca="1" si="8">+Q36</f>
        <v>BP_detalle!E247</v>
      </c>
      <c r="U12" s="116" t="str">
        <f t="shared" ref="U12:U14" ca="1" si="9">+Q42</f>
        <v>BP_detalle!E320</v>
      </c>
      <c r="V12" s="116" t="str">
        <f ca="1">+Q46</f>
        <v>BP_detalle!E371</v>
      </c>
      <c r="W12" s="118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BP_detalle!E31</v>
      </c>
      <c r="R13" s="116" t="str">
        <f t="shared" ca="1" si="6"/>
        <v>BP_detalle!E104</v>
      </c>
      <c r="S13" s="116" t="str">
        <f t="shared" ca="1" si="7"/>
        <v>BP_detalle!E177</v>
      </c>
      <c r="T13" s="116" t="str">
        <f t="shared" ca="1" si="8"/>
        <v>BP_detalle!E250</v>
      </c>
      <c r="U13" s="116" t="str">
        <f t="shared" ca="1" si="9"/>
        <v>BP_detalle!E323</v>
      </c>
      <c r="V13" s="116" t="str">
        <f ca="1">+Q47</f>
        <v>BP_detalle!E374</v>
      </c>
      <c r="W13" s="118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BP_detalle!E48</v>
      </c>
      <c r="R14" s="116" t="str">
        <f t="shared" ca="1" si="6"/>
        <v>BP_detalle!E121</v>
      </c>
      <c r="S14" s="116" t="str">
        <f t="shared" ca="1" si="7"/>
        <v>BP_detalle!E194</v>
      </c>
      <c r="T14" s="116" t="str">
        <f t="shared" ca="1" si="8"/>
        <v>BP_detalle!E267</v>
      </c>
      <c r="U14" s="116" t="str">
        <f t="shared" ca="1" si="9"/>
        <v>BP_detalle!E340</v>
      </c>
      <c r="V14" s="116" t="str">
        <f ca="1">+Q48</f>
        <v>BP_detalle!E391</v>
      </c>
      <c r="W14" s="118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BP_detalle!E59</v>
      </c>
      <c r="R15" s="116" t="str">
        <f t="shared" ca="1" si="6"/>
        <v>BP_detalle!E132</v>
      </c>
      <c r="S15" s="116" t="str">
        <f t="shared" ca="1" si="7"/>
        <v>BP_detalle!E205</v>
      </c>
      <c r="T15" s="116" t="str">
        <f t="shared" ca="1" si="8"/>
        <v>BP_detalle!E278</v>
      </c>
      <c r="U15" s="116"/>
      <c r="V15" s="116"/>
      <c r="W15" s="118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BP_detalle!E70</v>
      </c>
      <c r="R16" s="116" t="str">
        <f t="shared" ca="1" si="6"/>
        <v>BP_detalle!E143</v>
      </c>
      <c r="S16" s="116" t="str">
        <f t="shared" ca="1" si="7"/>
        <v>BP_detalle!E216</v>
      </c>
      <c r="T16" s="116" t="str">
        <f t="shared" ca="1" si="8"/>
        <v>BP_detalle!E289</v>
      </c>
      <c r="U16" s="116"/>
      <c r="V16" s="116"/>
      <c r="W16" s="118"/>
    </row>
    <row r="17" spans="1:23" s="93" customFormat="1" ht="20.100000000000001" customHeight="1" x14ac:dyDescent="0.25">
      <c r="P17" s="120">
        <v>25</v>
      </c>
      <c r="Q17" s="116" t="str">
        <f t="shared" ref="Q17:Q48" ca="1" si="12">+$Q$7&amp;"!E"&amp;P17</f>
        <v>BP_detalle!E25</v>
      </c>
      <c r="R17" s="115"/>
      <c r="S17" s="115"/>
      <c r="T17" s="115"/>
      <c r="U17" s="115"/>
      <c r="V17" s="118"/>
      <c r="W17" s="118"/>
    </row>
    <row r="18" spans="1:23" s="93" customFormat="1" ht="20.100000000000001" customHeight="1" x14ac:dyDescent="0.25">
      <c r="A18" s="147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ca="1" si="12"/>
        <v>BP_detalle!E28</v>
      </c>
      <c r="R18" s="118"/>
      <c r="S18" s="118"/>
      <c r="T18" s="118"/>
      <c r="U18" s="118"/>
      <c r="V18" s="118"/>
      <c r="W18" s="118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BP_detalle!E31</v>
      </c>
      <c r="R19" s="118"/>
      <c r="S19" s="118"/>
      <c r="T19" s="118"/>
      <c r="U19" s="118"/>
      <c r="V19" s="118"/>
      <c r="W19" s="118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BP_detalle!E48</v>
      </c>
      <c r="R20" s="118"/>
      <c r="S20" s="118"/>
      <c r="T20" s="118"/>
      <c r="U20" s="118"/>
      <c r="V20" s="118"/>
      <c r="W20" s="118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BP_detalle!E59</v>
      </c>
      <c r="R21" s="118"/>
      <c r="S21" s="118"/>
      <c r="T21" s="118"/>
      <c r="U21" s="118"/>
      <c r="V21" s="118"/>
      <c r="W21" s="118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BP_detalle!E70</v>
      </c>
      <c r="R22" s="118"/>
      <c r="S22" s="118"/>
      <c r="T22" s="118"/>
      <c r="U22" s="118"/>
      <c r="V22" s="118"/>
      <c r="W22" s="118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BP_detalle!E98</v>
      </c>
      <c r="R23" s="118"/>
      <c r="S23" s="118"/>
      <c r="T23" s="118"/>
      <c r="U23" s="118"/>
      <c r="V23" s="118"/>
      <c r="W23" s="118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BP_detalle!E101</v>
      </c>
      <c r="R24" s="118"/>
      <c r="S24" s="118"/>
      <c r="T24" s="118"/>
      <c r="U24" s="118"/>
      <c r="V24" s="118"/>
      <c r="W24" s="118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BP_detalle!E104</v>
      </c>
      <c r="R25" s="118"/>
      <c r="S25" s="118"/>
      <c r="T25" s="118"/>
      <c r="U25" s="118"/>
      <c r="V25" s="118"/>
      <c r="W25" s="118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BP_detalle!E121</v>
      </c>
      <c r="R26" s="118"/>
      <c r="S26" s="118"/>
      <c r="T26" s="118"/>
      <c r="U26" s="118"/>
      <c r="V26" s="118"/>
      <c r="W26" s="118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BP_detalle!E132</v>
      </c>
      <c r="R27" s="116"/>
      <c r="S27" s="116"/>
      <c r="T27" s="116"/>
      <c r="U27" s="116"/>
      <c r="V27" s="116"/>
      <c r="W27" s="116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BP_detalle!E143</v>
      </c>
      <c r="R28" s="114"/>
      <c r="S28" s="116"/>
      <c r="T28" s="116"/>
      <c r="U28" s="116"/>
      <c r="V28" s="116"/>
      <c r="W28" s="116"/>
    </row>
    <row r="29" spans="1:23" s="93" customFormat="1" ht="20.100000000000001" customHeight="1" x14ac:dyDescent="0.25">
      <c r="A29" s="99"/>
      <c r="B29" s="147">
        <f>+'1.INTRO'!A37</f>
        <v>0</v>
      </c>
      <c r="C29" s="147">
        <f>+'1.INTRO'!A38</f>
        <v>0</v>
      </c>
      <c r="D29" s="147">
        <f>+'1.INTRO'!A39</f>
        <v>0</v>
      </c>
      <c r="E29" s="147">
        <f>+'1.INTRO'!A40</f>
        <v>0</v>
      </c>
      <c r="F29" s="147">
        <f>+'1.INTRO'!A41</f>
        <v>0</v>
      </c>
      <c r="G29" s="147">
        <f>+'1.INTRO'!A42</f>
        <v>0</v>
      </c>
      <c r="H29" s="147">
        <f>+'1.INTRO'!A43</f>
        <v>0</v>
      </c>
      <c r="I29" s="147">
        <f>+'1.INTRO'!A44</f>
        <v>0</v>
      </c>
      <c r="J29" s="147">
        <f>+'1.INTRO'!A45</f>
        <v>0</v>
      </c>
      <c r="K29" s="147">
        <f>+'1.INTRO'!A46</f>
        <v>0</v>
      </c>
      <c r="L29" s="147">
        <f>+'1.INTRO'!A47</f>
        <v>0</v>
      </c>
      <c r="M29" s="97"/>
      <c r="P29" s="118">
        <f>+P23+73</f>
        <v>171</v>
      </c>
      <c r="Q29" s="116" t="str">
        <f t="shared" ca="1" si="12"/>
        <v>BP_detalle!E171</v>
      </c>
      <c r="R29" s="118"/>
      <c r="S29" s="118"/>
      <c r="T29" s="118"/>
      <c r="U29" s="118"/>
      <c r="V29" s="118"/>
      <c r="W29" s="118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BP_detalle!E174</v>
      </c>
      <c r="R30" s="118"/>
      <c r="S30" s="118"/>
      <c r="T30" s="118"/>
      <c r="U30" s="118"/>
      <c r="V30" s="118"/>
      <c r="W30" s="118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BP_detalle!E177</v>
      </c>
      <c r="R31" s="118"/>
      <c r="S31" s="118"/>
      <c r="T31" s="118"/>
      <c r="U31" s="118"/>
      <c r="V31" s="118"/>
      <c r="W31" s="118"/>
    </row>
    <row r="32" spans="1:23" s="93" customFormat="1" ht="20.100000000000001" customHeight="1" x14ac:dyDescent="0.25">
      <c r="A32" s="99"/>
      <c r="B32" s="147">
        <f>+'1.INTRO'!A48</f>
        <v>0</v>
      </c>
      <c r="C32" s="147">
        <f>+'1.INTRO'!A49</f>
        <v>0</v>
      </c>
      <c r="D32" s="147">
        <f>+'1.INTRO'!A50</f>
        <v>0</v>
      </c>
      <c r="E32" s="147">
        <f>+'1.INTRO'!A51</f>
        <v>0</v>
      </c>
      <c r="F32" s="147">
        <f>+'1.INTRO'!A52</f>
        <v>0</v>
      </c>
      <c r="G32" s="147">
        <f>+'1.INTRO'!A53</f>
        <v>0</v>
      </c>
      <c r="H32" s="147">
        <f>+'1.INTRO'!A54</f>
        <v>0</v>
      </c>
      <c r="I32" s="147">
        <f>+'1.INTRO'!A55</f>
        <v>0</v>
      </c>
      <c r="J32" s="147">
        <f>+'1.INTRO'!A56</f>
        <v>0</v>
      </c>
      <c r="K32" s="147">
        <f>+'1.INTRO'!A50</f>
        <v>0</v>
      </c>
      <c r="L32" s="147">
        <f>+'1.INTRO'!A51</f>
        <v>0</v>
      </c>
      <c r="P32" s="118">
        <f t="shared" si="19"/>
        <v>194</v>
      </c>
      <c r="Q32" s="116" t="str">
        <f t="shared" ca="1" si="12"/>
        <v>BP_detalle!E194</v>
      </c>
      <c r="R32" s="118"/>
      <c r="S32" s="118"/>
      <c r="T32" s="118"/>
      <c r="U32" s="118"/>
      <c r="V32" s="118"/>
      <c r="W32" s="118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BP_detalle!E205</v>
      </c>
      <c r="R33" s="118"/>
      <c r="S33" s="118"/>
      <c r="T33" s="118"/>
      <c r="U33" s="118"/>
      <c r="V33" s="118"/>
      <c r="W33" s="118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BP_detalle!E216</v>
      </c>
      <c r="R34" s="118"/>
      <c r="S34" s="118"/>
      <c r="T34" s="118"/>
      <c r="U34" s="118"/>
      <c r="V34" s="118"/>
      <c r="W34" s="118"/>
    </row>
    <row r="35" spans="1:23" s="93" customFormat="1" ht="20.100000000000001" customHeight="1" x14ac:dyDescent="0.25">
      <c r="A35" s="99"/>
      <c r="B35" s="147">
        <f>+'1.INTRO'!A52</f>
        <v>0</v>
      </c>
      <c r="C35" s="147">
        <f>+'1.INTRO'!A53</f>
        <v>0</v>
      </c>
      <c r="D35" s="147">
        <f>+'1.INTRO'!A54</f>
        <v>0</v>
      </c>
      <c r="E35" s="147">
        <f>+'1.INTRO'!A55</f>
        <v>0</v>
      </c>
      <c r="F35" s="147">
        <f>+'1.INTRO'!A56</f>
        <v>0</v>
      </c>
      <c r="G35" s="147">
        <f>+'1.INTRO'!A57</f>
        <v>0</v>
      </c>
      <c r="H35" s="147">
        <f>+'1.INTRO'!A58</f>
        <v>0</v>
      </c>
      <c r="I35" s="147">
        <f>+'1.INTRO'!A59</f>
        <v>0</v>
      </c>
      <c r="J35" s="147">
        <f>+'1.INTRO'!A60</f>
        <v>0</v>
      </c>
      <c r="K35" s="147">
        <f>+'1.INTRO'!A61</f>
        <v>0</v>
      </c>
      <c r="L35" s="147">
        <f>+'1.INTRO'!A62</f>
        <v>0</v>
      </c>
      <c r="P35" s="118">
        <f t="shared" si="19"/>
        <v>244</v>
      </c>
      <c r="Q35" s="116" t="str">
        <f t="shared" ca="1" si="12"/>
        <v>BP_detalle!E244</v>
      </c>
      <c r="R35" s="118"/>
      <c r="S35" s="118"/>
      <c r="T35" s="118"/>
      <c r="U35" s="118"/>
      <c r="V35" s="118"/>
      <c r="W35" s="118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BP_detalle!E247</v>
      </c>
      <c r="R36" s="118"/>
      <c r="S36" s="118"/>
      <c r="T36" s="118"/>
      <c r="U36" s="118"/>
      <c r="V36" s="118"/>
      <c r="W36" s="118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BP_detalle!E250</v>
      </c>
      <c r="R37" s="118"/>
      <c r="S37" s="118"/>
      <c r="T37" s="118"/>
      <c r="U37" s="118"/>
      <c r="V37" s="118"/>
      <c r="W37" s="118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BP_detalle!E267</v>
      </c>
      <c r="R38" s="118"/>
      <c r="S38" s="118"/>
      <c r="T38" s="118"/>
      <c r="U38" s="118"/>
      <c r="V38" s="118"/>
      <c r="W38" s="118"/>
    </row>
    <row r="39" spans="1:23" ht="18" x14ac:dyDescent="0.25">
      <c r="J39" s="24"/>
      <c r="P39" s="118">
        <f t="shared" si="19"/>
        <v>278</v>
      </c>
      <c r="Q39" s="116" t="str">
        <f t="shared" ca="1" si="12"/>
        <v>BP_detalle!E278</v>
      </c>
      <c r="R39" s="116"/>
      <c r="S39" s="116"/>
      <c r="T39" s="116"/>
      <c r="U39" s="116"/>
      <c r="V39" s="116"/>
      <c r="W39" s="116"/>
    </row>
    <row r="40" spans="1:23" ht="18" x14ac:dyDescent="0.25">
      <c r="J40" s="24"/>
      <c r="P40" s="118">
        <f t="shared" si="19"/>
        <v>289</v>
      </c>
      <c r="Q40" s="116" t="str">
        <f t="shared" ca="1" si="12"/>
        <v>BP_detalle!E289</v>
      </c>
      <c r="R40" s="116"/>
      <c r="S40" s="116"/>
      <c r="T40" s="116"/>
      <c r="U40" s="116"/>
      <c r="V40" s="116"/>
      <c r="W40" s="116"/>
    </row>
    <row r="41" spans="1:23" ht="18" x14ac:dyDescent="0.25">
      <c r="J41" s="24"/>
      <c r="P41" s="118">
        <f t="shared" si="19"/>
        <v>317</v>
      </c>
      <c r="Q41" s="116" t="str">
        <f t="shared" ca="1" si="12"/>
        <v>BP_detalle!E317</v>
      </c>
      <c r="R41" s="116"/>
      <c r="S41" s="116"/>
      <c r="T41" s="116"/>
      <c r="U41" s="116"/>
      <c r="V41" s="116"/>
      <c r="W41" s="116"/>
    </row>
    <row r="42" spans="1:23" ht="18" x14ac:dyDescent="0.25">
      <c r="J42" s="24"/>
      <c r="P42" s="118">
        <f t="shared" si="19"/>
        <v>320</v>
      </c>
      <c r="Q42" s="116" t="str">
        <f t="shared" ca="1" si="12"/>
        <v>BP_detalle!E320</v>
      </c>
      <c r="R42" s="116"/>
      <c r="S42" s="116"/>
      <c r="T42" s="116"/>
      <c r="U42" s="116"/>
      <c r="V42" s="116"/>
      <c r="W42" s="116"/>
    </row>
    <row r="43" spans="1:23" ht="18" x14ac:dyDescent="0.25">
      <c r="J43" s="24"/>
      <c r="P43" s="118">
        <f t="shared" si="19"/>
        <v>323</v>
      </c>
      <c r="Q43" s="116" t="str">
        <f t="shared" ca="1" si="12"/>
        <v>BP_detalle!E323</v>
      </c>
      <c r="R43" s="116"/>
      <c r="S43" s="116"/>
      <c r="T43" s="116"/>
      <c r="U43" s="116"/>
      <c r="V43" s="116"/>
      <c r="W43" s="116"/>
    </row>
    <row r="44" spans="1:23" ht="18" x14ac:dyDescent="0.25">
      <c r="J44" s="24"/>
      <c r="P44" s="118">
        <f t="shared" si="19"/>
        <v>340</v>
      </c>
      <c r="Q44" s="116" t="str">
        <f t="shared" ca="1" si="12"/>
        <v>BP_detalle!E340</v>
      </c>
      <c r="R44" s="116"/>
      <c r="S44" s="116"/>
      <c r="T44" s="116"/>
      <c r="U44" s="116"/>
      <c r="V44" s="116"/>
      <c r="W44" s="116"/>
    </row>
    <row r="45" spans="1:23" ht="18" x14ac:dyDescent="0.25">
      <c r="J45" s="24"/>
      <c r="P45" s="118">
        <v>368</v>
      </c>
      <c r="Q45" s="116" t="str">
        <f t="shared" ca="1" si="12"/>
        <v>BP_detalle!E368</v>
      </c>
      <c r="R45" s="116"/>
      <c r="S45" s="116"/>
      <c r="T45" s="116"/>
      <c r="U45" s="116"/>
      <c r="V45" s="116"/>
      <c r="W45" s="116"/>
    </row>
    <row r="46" spans="1:23" ht="18" x14ac:dyDescent="0.25">
      <c r="J46" s="24"/>
      <c r="P46" s="118">
        <v>371</v>
      </c>
      <c r="Q46" s="116" t="str">
        <f t="shared" ca="1" si="12"/>
        <v>BP_detalle!E371</v>
      </c>
      <c r="R46" s="116"/>
      <c r="S46" s="116"/>
      <c r="T46" s="116"/>
      <c r="U46" s="116"/>
      <c r="V46" s="116"/>
      <c r="W46" s="116"/>
    </row>
    <row r="47" spans="1:23" ht="18" x14ac:dyDescent="0.25">
      <c r="J47" s="24"/>
      <c r="P47" s="118">
        <v>374</v>
      </c>
      <c r="Q47" s="116" t="str">
        <f t="shared" ca="1" si="12"/>
        <v>BP_detalle!E374</v>
      </c>
      <c r="R47" s="116"/>
      <c r="S47" s="116"/>
      <c r="T47" s="116"/>
      <c r="U47" s="116"/>
      <c r="V47" s="116"/>
      <c r="W47" s="116"/>
    </row>
    <row r="48" spans="1:23" ht="18" x14ac:dyDescent="0.25">
      <c r="J48" s="24"/>
      <c r="P48" s="118">
        <v>391</v>
      </c>
      <c r="Q48" s="116" t="str">
        <f t="shared" ca="1" si="12"/>
        <v>BP_detalle!E391</v>
      </c>
      <c r="R48" s="116"/>
      <c r="S48" s="116"/>
      <c r="T48" s="116"/>
      <c r="U48" s="116"/>
      <c r="V48" s="116"/>
      <c r="W48" s="116"/>
    </row>
    <row r="49" spans="10:23" ht="18" x14ac:dyDescent="0.25">
      <c r="J49" s="24"/>
      <c r="P49" s="164"/>
      <c r="Q49" s="127"/>
      <c r="R49" s="127"/>
      <c r="S49" s="127"/>
      <c r="T49" s="116"/>
      <c r="U49" s="116"/>
      <c r="V49" s="116"/>
      <c r="W49" s="116"/>
    </row>
    <row r="50" spans="10:23" ht="18" x14ac:dyDescent="0.25">
      <c r="J50" s="24"/>
      <c r="P50" s="164"/>
      <c r="Q50" s="127"/>
      <c r="R50" s="127"/>
      <c r="S50" s="127"/>
      <c r="T50" s="116"/>
      <c r="U50" s="116"/>
      <c r="V50" s="116"/>
      <c r="W50" s="116"/>
    </row>
    <row r="51" spans="10:23" ht="18" x14ac:dyDescent="0.25">
      <c r="J51" s="24"/>
      <c r="P51" s="164"/>
      <c r="Q51" s="127"/>
      <c r="R51" s="127"/>
      <c r="S51" s="127"/>
      <c r="T51" s="116"/>
      <c r="U51" s="116"/>
      <c r="V51" s="116"/>
      <c r="W51" s="116"/>
    </row>
    <row r="52" spans="10:23" ht="18" x14ac:dyDescent="0.25">
      <c r="J52" s="24"/>
      <c r="P52" s="164"/>
      <c r="Q52" s="127"/>
      <c r="R52" s="127"/>
      <c r="S52" s="127"/>
      <c r="T52" s="116"/>
      <c r="U52" s="116"/>
      <c r="V52" s="116"/>
      <c r="W52" s="116"/>
    </row>
    <row r="53" spans="10:23" x14ac:dyDescent="0.2">
      <c r="J53" s="24"/>
      <c r="P53" s="127"/>
      <c r="Q53" s="127"/>
      <c r="R53" s="127"/>
      <c r="S53" s="127"/>
      <c r="T53" s="116"/>
      <c r="U53" s="116"/>
      <c r="V53" s="116"/>
      <c r="W53" s="116"/>
    </row>
    <row r="54" spans="10:23" x14ac:dyDescent="0.2">
      <c r="J54" s="24"/>
      <c r="P54" s="127"/>
      <c r="Q54" s="127"/>
      <c r="R54" s="127"/>
      <c r="S54" s="127"/>
      <c r="T54" s="116"/>
      <c r="U54" s="116"/>
      <c r="V54" s="116"/>
      <c r="W54" s="116"/>
    </row>
    <row r="55" spans="10:23" x14ac:dyDescent="0.2">
      <c r="J55" s="24"/>
      <c r="P55" s="127"/>
      <c r="Q55" s="127"/>
      <c r="R55" s="127"/>
      <c r="S55" s="127"/>
      <c r="T55" s="116"/>
      <c r="U55" s="116"/>
      <c r="V55" s="116"/>
      <c r="W55" s="116"/>
    </row>
    <row r="56" spans="10:23" x14ac:dyDescent="0.2">
      <c r="J56" s="24"/>
      <c r="P56" s="127"/>
      <c r="Q56" s="127"/>
      <c r="R56" s="127"/>
      <c r="S56" s="127"/>
      <c r="T56" s="116"/>
      <c r="U56" s="116"/>
      <c r="V56" s="116"/>
      <c r="W56" s="116"/>
    </row>
    <row r="57" spans="10:23" x14ac:dyDescent="0.2">
      <c r="J57" s="24"/>
      <c r="P57" s="127"/>
      <c r="Q57" s="127"/>
      <c r="R57" s="127"/>
      <c r="S57" s="127"/>
      <c r="T57" s="116"/>
      <c r="U57" s="116"/>
      <c r="V57" s="116"/>
      <c r="W57" s="116"/>
    </row>
    <row r="58" spans="10:23" x14ac:dyDescent="0.2">
      <c r="J58" s="24"/>
      <c r="P58" s="127"/>
      <c r="Q58" s="127"/>
      <c r="R58" s="127"/>
      <c r="S58" s="127"/>
      <c r="T58" s="116"/>
      <c r="U58" s="116"/>
      <c r="V58" s="116"/>
      <c r="W58" s="116"/>
    </row>
    <row r="59" spans="10:23" x14ac:dyDescent="0.2">
      <c r="J59" s="24"/>
      <c r="P59" s="127"/>
      <c r="Q59" s="127"/>
      <c r="R59" s="127"/>
      <c r="S59" s="127"/>
      <c r="T59" s="116"/>
      <c r="U59" s="116"/>
      <c r="V59" s="116"/>
      <c r="W59" s="116"/>
    </row>
    <row r="60" spans="10:23" x14ac:dyDescent="0.2">
      <c r="J60" s="24"/>
      <c r="P60" s="127"/>
      <c r="Q60" s="127"/>
      <c r="R60" s="127"/>
      <c r="S60" s="127"/>
      <c r="T60" s="116"/>
      <c r="U60" s="116"/>
      <c r="V60" s="116"/>
      <c r="W60" s="116"/>
    </row>
    <row r="61" spans="10:23" x14ac:dyDescent="0.2">
      <c r="J61" s="24"/>
      <c r="P61" s="127"/>
      <c r="Q61" s="127"/>
      <c r="R61" s="127"/>
      <c r="S61" s="127"/>
      <c r="T61" s="116"/>
      <c r="U61" s="116"/>
      <c r="V61" s="116"/>
      <c r="W61" s="116"/>
    </row>
    <row r="62" spans="10:23" x14ac:dyDescent="0.2">
      <c r="J62" s="24"/>
      <c r="P62" s="127"/>
      <c r="Q62" s="127"/>
      <c r="R62" s="127"/>
      <c r="S62" s="127"/>
      <c r="T62" s="116"/>
      <c r="U62" s="116"/>
      <c r="V62" s="116"/>
      <c r="W62" s="116"/>
    </row>
    <row r="63" spans="10:23" x14ac:dyDescent="0.2">
      <c r="J63" s="24"/>
      <c r="P63" s="127"/>
      <c r="Q63" s="127"/>
      <c r="R63" s="127"/>
      <c r="S63" s="127"/>
      <c r="T63" s="116"/>
      <c r="U63" s="116"/>
      <c r="V63" s="116"/>
      <c r="W63" s="116"/>
    </row>
    <row r="64" spans="10:23" x14ac:dyDescent="0.2">
      <c r="J64" s="24"/>
      <c r="P64" s="127"/>
      <c r="Q64" s="127"/>
      <c r="R64" s="127"/>
      <c r="S64" s="127"/>
      <c r="T64" s="116"/>
      <c r="U64" s="116"/>
      <c r="V64" s="116"/>
      <c r="W64" s="116"/>
    </row>
    <row r="65" spans="10:23" x14ac:dyDescent="0.2">
      <c r="J65" s="24"/>
      <c r="P65" s="127"/>
      <c r="Q65" s="127"/>
      <c r="R65" s="127"/>
      <c r="S65" s="127"/>
      <c r="T65" s="116"/>
      <c r="U65" s="116"/>
      <c r="V65" s="116"/>
      <c r="W65" s="116"/>
    </row>
    <row r="66" spans="10:23" x14ac:dyDescent="0.2">
      <c r="J66" s="24"/>
      <c r="P66" s="127"/>
      <c r="Q66" s="127"/>
      <c r="R66" s="127"/>
      <c r="S66" s="127"/>
      <c r="T66" s="116"/>
      <c r="U66" s="116"/>
      <c r="V66" s="116"/>
      <c r="W66" s="116"/>
    </row>
    <row r="67" spans="10:23" x14ac:dyDescent="0.2">
      <c r="J67" s="24"/>
      <c r="P67" s="127"/>
      <c r="Q67" s="127"/>
      <c r="R67" s="127"/>
      <c r="S67" s="127"/>
      <c r="T67" s="116"/>
      <c r="U67" s="116"/>
      <c r="V67" s="116"/>
      <c r="W67" s="116"/>
    </row>
    <row r="68" spans="10:23" x14ac:dyDescent="0.2">
      <c r="J68" s="24"/>
      <c r="P68" s="127"/>
      <c r="Q68" s="127"/>
      <c r="R68" s="127"/>
      <c r="S68" s="127"/>
      <c r="T68" s="116"/>
      <c r="U68" s="116"/>
      <c r="V68" s="116"/>
      <c r="W68" s="116"/>
    </row>
    <row r="69" spans="10:23" x14ac:dyDescent="0.2">
      <c r="J69" s="24"/>
      <c r="P69" s="127"/>
      <c r="Q69" s="127"/>
      <c r="R69" s="127"/>
      <c r="S69" s="127"/>
      <c r="T69" s="116"/>
      <c r="U69" s="116"/>
      <c r="V69" s="116"/>
      <c r="W69" s="116"/>
    </row>
    <row r="70" spans="10:23" x14ac:dyDescent="0.2">
      <c r="J70" s="25"/>
      <c r="P70" s="127"/>
      <c r="Q70" s="127"/>
      <c r="R70" s="127"/>
      <c r="S70" s="127"/>
      <c r="T70" s="116"/>
      <c r="U70" s="116"/>
      <c r="V70" s="116"/>
      <c r="W70" s="116"/>
    </row>
    <row r="71" spans="10:23" x14ac:dyDescent="0.2">
      <c r="J71" s="25"/>
      <c r="P71" s="127"/>
      <c r="Q71" s="127"/>
      <c r="R71" s="127"/>
      <c r="S71" s="127"/>
      <c r="T71" s="116"/>
      <c r="U71" s="116"/>
      <c r="V71" s="116"/>
      <c r="W71" s="116"/>
    </row>
    <row r="72" spans="10:23" x14ac:dyDescent="0.2">
      <c r="J72" s="25"/>
      <c r="P72" s="127"/>
      <c r="Q72" s="127"/>
      <c r="R72" s="127"/>
      <c r="S72" s="127"/>
      <c r="T72" s="116"/>
      <c r="U72" s="116"/>
      <c r="V72" s="116"/>
      <c r="W72" s="116"/>
    </row>
    <row r="73" spans="10:23" x14ac:dyDescent="0.2">
      <c r="J73" s="25"/>
      <c r="P73" s="127"/>
      <c r="Q73" s="127"/>
      <c r="R73" s="127"/>
      <c r="S73" s="127"/>
      <c r="T73" s="116"/>
      <c r="U73" s="116"/>
      <c r="V73" s="116"/>
      <c r="W73" s="116"/>
    </row>
    <row r="74" spans="10:23" x14ac:dyDescent="0.2">
      <c r="J74" s="25"/>
      <c r="P74" s="127"/>
      <c r="Q74" s="127"/>
      <c r="R74" s="127"/>
      <c r="S74" s="127"/>
      <c r="T74" s="116"/>
      <c r="U74" s="116"/>
      <c r="V74" s="116"/>
      <c r="W74" s="116"/>
    </row>
    <row r="75" spans="10:23" x14ac:dyDescent="0.2">
      <c r="J75" s="25"/>
      <c r="P75" s="127"/>
      <c r="Q75" s="127"/>
      <c r="R75" s="127"/>
      <c r="S75" s="127"/>
      <c r="T75" s="116"/>
      <c r="U75" s="116"/>
      <c r="V75" s="116"/>
      <c r="W75" s="116"/>
    </row>
    <row r="76" spans="10:23" x14ac:dyDescent="0.2">
      <c r="J76" s="25"/>
      <c r="P76" s="127"/>
      <c r="Q76" s="127"/>
      <c r="R76" s="127"/>
      <c r="S76" s="127"/>
      <c r="T76" s="116"/>
      <c r="U76" s="116"/>
      <c r="V76" s="116"/>
      <c r="W76" s="116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Oz9pz44Dtlw9iFZ0NZwDMLYwAhgY52zp9b3BQCLN7O2fONRiFePqUrpvQW/KZV+S7pU4qVf5TB8KkedTxa51aw==" saltValue="N7Aea2uUiz4eNmC8j3uUDg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209" priority="7">
      <formula>AND($K$19&gt;0,$K$19&lt;&gt;$H$9)</formula>
    </cfRule>
  </conditionalFormatting>
  <conditionalFormatting sqref="K22">
    <cfRule type="expression" dxfId="208" priority="6">
      <formula>AND($K$22&gt;0,$K$22&lt;&gt;$H$12)</formula>
    </cfRule>
  </conditionalFormatting>
  <conditionalFormatting sqref="K23">
    <cfRule type="expression" dxfId="207" priority="5" stopIfTrue="1">
      <formula>AND($K$23&gt;0,$K$23&lt;&gt;$H$13)</formula>
    </cfRule>
  </conditionalFormatting>
  <conditionalFormatting sqref="K24">
    <cfRule type="expression" dxfId="206" priority="4">
      <formula>AND($K$24&gt;0,$K$24&lt;&gt;$H$14)</formula>
    </cfRule>
  </conditionalFormatting>
  <conditionalFormatting sqref="J8:L8">
    <cfRule type="expression" dxfId="205" priority="3">
      <formula>$J$8&lt;&gt;""</formula>
    </cfRule>
  </conditionalFormatting>
  <conditionalFormatting sqref="B38:L38">
    <cfRule type="expression" dxfId="204" priority="2">
      <formula>AND($B$38&gt;0,$B$38&lt;&gt;$H$15)</formula>
    </cfRule>
  </conditionalFormatting>
  <conditionalFormatting sqref="E28">
    <cfRule type="expression" dxfId="203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89291C76-09FF-471A-9861-B711A64DD882}">
          <x14:formula1>
            <xm:f>BD!$H$1:$H$21</xm:f>
          </x14:formula1>
          <xm:sqref>Q2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92992-58E5-4B83-A48A-ADB6B5537828}">
  <dimension ref="A1:BM394"/>
  <sheetViews>
    <sheetView zoomScaleNormal="100" zoomScaleSheetLayoutView="85" zoomScalePageLayoutView="70" workbookViewId="0">
      <selection activeCell="B19" sqref="B19"/>
    </sheetView>
  </sheetViews>
  <sheetFormatPr baseColWidth="10" defaultColWidth="10.85546875" defaultRowHeight="20.100000000000001" customHeight="1" x14ac:dyDescent="0.2"/>
  <cols>
    <col min="1" max="1" width="18.140625" style="234" customWidth="1"/>
    <col min="2" max="2" width="122.85546875" style="193" customWidth="1"/>
    <col min="3" max="3" width="21.5703125" style="193" customWidth="1"/>
    <col min="4" max="4" width="18.140625" style="193" customWidth="1"/>
    <col min="5" max="5" width="25.140625" style="193" customWidth="1"/>
    <col min="6" max="6" width="6.42578125" style="194" customWidth="1"/>
    <col min="7" max="8" width="28" style="194" customWidth="1"/>
    <col min="9" max="9" width="16.28515625" style="194" customWidth="1"/>
    <col min="10" max="10" width="12.85546875" style="193" customWidth="1"/>
    <col min="11" max="11" width="18.5703125" style="193" customWidth="1"/>
    <col min="12" max="12" width="23.42578125" style="212" customWidth="1"/>
    <col min="13" max="13" width="25.85546875" style="212" customWidth="1"/>
    <col min="14" max="63" width="10.85546875" style="194"/>
    <col min="64" max="16384" width="10.85546875" style="193"/>
  </cols>
  <sheetData>
    <row r="1" spans="1:65" s="196" customFormat="1" ht="32.25" x14ac:dyDescent="0.2">
      <c r="A1" s="278" t="str">
        <f>+'1.INTRO'!A2</f>
        <v>0001_ACRONIMO_XYZ</v>
      </c>
      <c r="B1" s="278"/>
      <c r="C1" s="278"/>
      <c r="D1" s="278"/>
      <c r="E1" s="278"/>
      <c r="F1" s="190"/>
      <c r="G1" s="191" t="s">
        <v>299</v>
      </c>
      <c r="H1" s="191" t="s">
        <v>499</v>
      </c>
      <c r="I1" s="190"/>
      <c r="J1" s="192"/>
      <c r="K1" s="192"/>
      <c r="L1" s="193"/>
      <c r="M1" s="193"/>
      <c r="N1" s="194"/>
      <c r="O1" s="195"/>
      <c r="P1" s="195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194"/>
      <c r="AR1" s="194"/>
      <c r="AS1" s="194"/>
      <c r="AT1" s="194"/>
      <c r="AU1" s="194"/>
      <c r="AV1" s="194"/>
      <c r="AW1" s="194"/>
      <c r="AX1" s="194"/>
      <c r="AY1" s="194"/>
      <c r="AZ1" s="194"/>
      <c r="BA1" s="194"/>
      <c r="BB1" s="194"/>
      <c r="BC1" s="194"/>
      <c r="BD1" s="194"/>
      <c r="BE1" s="194"/>
      <c r="BF1" s="194"/>
      <c r="BG1" s="194"/>
      <c r="BH1" s="194"/>
      <c r="BI1" s="194"/>
      <c r="BJ1" s="194"/>
      <c r="BK1" s="194"/>
      <c r="BL1" s="193"/>
      <c r="BM1" s="193"/>
    </row>
    <row r="2" spans="1:65" s="196" customFormat="1" ht="32.25" x14ac:dyDescent="0.2">
      <c r="A2" s="278" t="str">
        <f ca="1">INDIRECT(J6)</f>
        <v>Escribir denominación BP</v>
      </c>
      <c r="B2" s="278"/>
      <c r="C2" s="278"/>
      <c r="D2" s="278"/>
      <c r="E2" s="278"/>
      <c r="F2" s="190"/>
      <c r="G2" s="197">
        <f>G391</f>
        <v>0</v>
      </c>
      <c r="H2" s="197">
        <f ca="1">+'1.INTRO'!F26</f>
        <v>0</v>
      </c>
      <c r="I2" s="190"/>
      <c r="J2" s="198"/>
      <c r="K2" s="192"/>
      <c r="L2" s="193"/>
      <c r="M2" s="193"/>
      <c r="N2" s="194"/>
      <c r="O2" s="195"/>
      <c r="P2" s="195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3"/>
      <c r="BM2" s="193"/>
    </row>
    <row r="3" spans="1:65" s="199" customFormat="1" ht="20.100000000000001" customHeight="1" x14ac:dyDescent="0.2">
      <c r="A3" s="192"/>
      <c r="B3" s="192"/>
      <c r="C3" s="192"/>
      <c r="D3" s="192"/>
      <c r="E3" s="192"/>
      <c r="F3" s="190"/>
      <c r="G3" s="190"/>
      <c r="H3" s="190"/>
      <c r="I3" s="190"/>
      <c r="J3" s="198"/>
      <c r="K3" s="192"/>
      <c r="L3" s="192"/>
      <c r="M3" s="192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2"/>
      <c r="BM3" s="192"/>
    </row>
    <row r="4" spans="1:65" s="208" customFormat="1" ht="24.95" customHeight="1" x14ac:dyDescent="0.2">
      <c r="A4" s="200" t="str">
        <f>"ACTIVIDAD 1: "&amp;'1.INTRO'!B29</f>
        <v>ACTIVIDAD 1: Escribir aquí el título de la actividad 1</v>
      </c>
      <c r="B4" s="201"/>
      <c r="C4" s="202"/>
      <c r="D4" s="202"/>
      <c r="E4" s="203"/>
      <c r="F4" s="204"/>
      <c r="G4" s="204"/>
      <c r="H4" s="204"/>
      <c r="I4" s="205"/>
      <c r="J4" s="206" t="s">
        <v>483</v>
      </c>
      <c r="K4" s="207"/>
      <c r="L4" s="207"/>
      <c r="M4" s="207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204"/>
      <c r="BK4" s="204"/>
      <c r="BL4" s="207"/>
      <c r="BM4" s="207"/>
    </row>
    <row r="5" spans="1:65" s="196" customFormat="1" ht="20.100000000000001" customHeight="1" x14ac:dyDescent="0.2">
      <c r="A5" s="209"/>
      <c r="B5" s="209"/>
      <c r="C5" s="209"/>
      <c r="D5" s="209"/>
      <c r="E5" s="209"/>
      <c r="F5" s="194"/>
      <c r="G5" s="194"/>
      <c r="H5" s="194"/>
      <c r="I5" s="210" t="s">
        <v>501</v>
      </c>
      <c r="J5" s="211" t="str">
        <f>IF(OR(J4="p",J4="e"),"B"&amp;J4&amp;"_detalle!A1","Be"&amp;J4&amp;"_detalle!A1")</f>
        <v>BP_detalle!A1</v>
      </c>
      <c r="K5" s="193"/>
      <c r="L5" s="212"/>
      <c r="M5" s="212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3"/>
      <c r="BM5" s="193"/>
    </row>
    <row r="6" spans="1:65" s="196" customFormat="1" ht="20.100000000000001" customHeight="1" x14ac:dyDescent="0.2">
      <c r="A6" s="213" t="str">
        <f>+'2.RESUMEN'!$A$6</f>
        <v>1. Personal</v>
      </c>
      <c r="B6" s="214"/>
      <c r="C6" s="214"/>
      <c r="D6" s="214"/>
      <c r="E6" s="215"/>
      <c r="F6" s="194"/>
      <c r="G6" s="194"/>
      <c r="H6" s="194"/>
      <c r="I6" s="210" t="s">
        <v>498</v>
      </c>
      <c r="J6" s="210" t="str">
        <f>"'1.INTRO'!C"&amp;(5+IF(OR(J4="P",J4="E"),1,J4))</f>
        <v>'1.INTRO'!C6</v>
      </c>
      <c r="K6" s="193"/>
      <c r="L6" s="212"/>
      <c r="M6" s="212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3"/>
      <c r="BM6" s="193"/>
    </row>
    <row r="7" spans="1:65" s="196" customFormat="1" ht="31.5" x14ac:dyDescent="0.2">
      <c r="A7" s="216" t="s">
        <v>257</v>
      </c>
      <c r="B7" s="216" t="s">
        <v>258</v>
      </c>
      <c r="C7" s="216" t="s">
        <v>259</v>
      </c>
      <c r="D7" s="216" t="s">
        <v>260</v>
      </c>
      <c r="E7" s="216" t="s">
        <v>19</v>
      </c>
      <c r="F7" s="194"/>
      <c r="G7" s="194"/>
      <c r="H7" s="194"/>
      <c r="I7" s="210" t="s">
        <v>500</v>
      </c>
      <c r="J7" s="210" t="str">
        <f>"'1.INTRO'!F"&amp;(5+IF(OR(J4="P",J4="E"),1,J4))</f>
        <v>'1.INTRO'!F6</v>
      </c>
      <c r="K7" s="193"/>
      <c r="L7" s="212"/>
      <c r="M7" s="212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3"/>
      <c r="BM7" s="193"/>
    </row>
    <row r="8" spans="1:65" s="196" customFormat="1" ht="15.75" x14ac:dyDescent="0.2">
      <c r="A8" s="217">
        <v>0</v>
      </c>
      <c r="B8" s="218"/>
      <c r="C8" s="219">
        <v>0</v>
      </c>
      <c r="D8" s="220">
        <v>0</v>
      </c>
      <c r="E8" s="221">
        <f>IF(A8="","",IF(C8="","",IF(D8="","",ROUND(ROUND(D8,4)*ROUND(C8,2)*ROUND(A8,2),2))))</f>
        <v>0</v>
      </c>
      <c r="F8" s="194"/>
      <c r="G8" s="194"/>
      <c r="H8" s="194"/>
      <c r="I8" s="194"/>
      <c r="J8" s="222"/>
      <c r="K8" s="212"/>
      <c r="L8" s="212"/>
      <c r="M8" s="212"/>
      <c r="N8" s="194"/>
      <c r="O8" s="194"/>
      <c r="P8" s="194"/>
      <c r="Q8" s="19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3"/>
      <c r="BM8" s="193"/>
    </row>
    <row r="9" spans="1:65" s="196" customFormat="1" ht="15.75" x14ac:dyDescent="0.2">
      <c r="A9" s="217">
        <v>0</v>
      </c>
      <c r="B9" s="218"/>
      <c r="C9" s="219">
        <v>0</v>
      </c>
      <c r="D9" s="220">
        <v>0</v>
      </c>
      <c r="E9" s="221">
        <f t="shared" ref="E9:E24" si="0">IF(A9="","",IF(C9="","",IF(D9="","",ROUND(ROUND(D9,4)*ROUND(C9,2)*ROUND(A9,2),2))))</f>
        <v>0</v>
      </c>
      <c r="F9" s="194"/>
      <c r="G9" s="194"/>
      <c r="H9" s="194"/>
      <c r="I9" s="194"/>
      <c r="J9" s="210"/>
      <c r="K9" s="193"/>
      <c r="L9" s="212"/>
      <c r="M9" s="212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3"/>
      <c r="BM9" s="193"/>
    </row>
    <row r="10" spans="1:65" s="196" customFormat="1" ht="15.75" x14ac:dyDescent="0.2">
      <c r="A10" s="217">
        <v>0</v>
      </c>
      <c r="B10" s="218"/>
      <c r="C10" s="219">
        <v>0</v>
      </c>
      <c r="D10" s="220">
        <v>0</v>
      </c>
      <c r="E10" s="221">
        <f t="shared" si="0"/>
        <v>0</v>
      </c>
      <c r="F10" s="194"/>
      <c r="G10" s="194"/>
      <c r="H10" s="194"/>
      <c r="I10" s="194"/>
      <c r="J10" s="193"/>
      <c r="K10" s="212"/>
      <c r="L10" s="212"/>
      <c r="M10" s="212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3"/>
      <c r="BM10" s="193"/>
    </row>
    <row r="11" spans="1:65" s="196" customFormat="1" ht="15.75" x14ac:dyDescent="0.2">
      <c r="A11" s="217">
        <v>0</v>
      </c>
      <c r="B11" s="218"/>
      <c r="C11" s="219">
        <v>0</v>
      </c>
      <c r="D11" s="220">
        <v>0</v>
      </c>
      <c r="E11" s="221">
        <f t="shared" si="0"/>
        <v>0</v>
      </c>
      <c r="F11" s="194"/>
      <c r="G11" s="194"/>
      <c r="H11" s="194"/>
      <c r="I11" s="194"/>
      <c r="J11" s="212"/>
      <c r="K11" s="212"/>
      <c r="L11" s="212"/>
      <c r="M11" s="212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3"/>
      <c r="BM11" s="193"/>
    </row>
    <row r="12" spans="1:65" s="196" customFormat="1" ht="15.75" x14ac:dyDescent="0.2">
      <c r="A12" s="217">
        <v>0</v>
      </c>
      <c r="B12" s="218"/>
      <c r="C12" s="219">
        <v>0</v>
      </c>
      <c r="D12" s="220">
        <v>0</v>
      </c>
      <c r="E12" s="221">
        <f t="shared" si="0"/>
        <v>0</v>
      </c>
      <c r="F12" s="194"/>
      <c r="G12" s="194"/>
      <c r="H12" s="194"/>
      <c r="I12" s="194"/>
      <c r="J12" s="193"/>
      <c r="K12" s="193"/>
      <c r="L12" s="212"/>
      <c r="M12" s="212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3"/>
      <c r="BM12" s="193"/>
    </row>
    <row r="13" spans="1:65" s="196" customFormat="1" ht="15.75" x14ac:dyDescent="0.2">
      <c r="A13" s="217">
        <v>0</v>
      </c>
      <c r="B13" s="218"/>
      <c r="C13" s="219">
        <v>0</v>
      </c>
      <c r="D13" s="220">
        <v>0</v>
      </c>
      <c r="E13" s="221">
        <f t="shared" si="0"/>
        <v>0</v>
      </c>
      <c r="F13" s="194"/>
      <c r="G13" s="194"/>
      <c r="H13" s="194"/>
      <c r="I13" s="194"/>
      <c r="J13" s="193"/>
      <c r="K13" s="193"/>
      <c r="L13" s="212"/>
      <c r="M13" s="212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3"/>
      <c r="BM13" s="193"/>
    </row>
    <row r="14" spans="1:65" s="196" customFormat="1" ht="15.75" x14ac:dyDescent="0.2">
      <c r="A14" s="217">
        <v>0</v>
      </c>
      <c r="B14" s="218"/>
      <c r="C14" s="219">
        <v>0</v>
      </c>
      <c r="D14" s="220">
        <v>0</v>
      </c>
      <c r="E14" s="221">
        <f t="shared" si="0"/>
        <v>0</v>
      </c>
      <c r="F14" s="194"/>
      <c r="G14" s="194"/>
      <c r="H14" s="194"/>
      <c r="I14" s="194"/>
      <c r="J14" s="193"/>
      <c r="K14" s="193"/>
      <c r="L14" s="212"/>
      <c r="M14" s="212"/>
      <c r="N14" s="194"/>
      <c r="O14" s="194"/>
      <c r="P14" s="194"/>
      <c r="Q14" s="19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3"/>
      <c r="BM14" s="193"/>
    </row>
    <row r="15" spans="1:65" s="196" customFormat="1" ht="15.75" x14ac:dyDescent="0.2">
      <c r="A15" s="217">
        <v>0</v>
      </c>
      <c r="B15" s="218"/>
      <c r="C15" s="219">
        <v>0</v>
      </c>
      <c r="D15" s="220">
        <v>0</v>
      </c>
      <c r="E15" s="221">
        <f t="shared" si="0"/>
        <v>0</v>
      </c>
      <c r="F15" s="194"/>
      <c r="G15" s="194"/>
      <c r="H15" s="194"/>
      <c r="I15" s="194"/>
      <c r="J15" s="193"/>
      <c r="K15" s="193"/>
      <c r="L15" s="212"/>
      <c r="M15" s="212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3"/>
      <c r="BM15" s="193"/>
    </row>
    <row r="16" spans="1:65" s="196" customFormat="1" ht="15.75" x14ac:dyDescent="0.2">
      <c r="A16" s="217">
        <v>0</v>
      </c>
      <c r="B16" s="218"/>
      <c r="C16" s="219">
        <v>0</v>
      </c>
      <c r="D16" s="220">
        <v>0</v>
      </c>
      <c r="E16" s="221">
        <f t="shared" si="0"/>
        <v>0</v>
      </c>
      <c r="F16" s="194"/>
      <c r="G16" s="194"/>
      <c r="H16" s="194"/>
      <c r="I16" s="194"/>
      <c r="J16" s="193"/>
      <c r="K16" s="193"/>
      <c r="L16" s="212"/>
      <c r="M16" s="212"/>
      <c r="N16" s="194"/>
      <c r="O16" s="194"/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3"/>
      <c r="BM16" s="193"/>
    </row>
    <row r="17" spans="1:65" s="196" customFormat="1" ht="15.75" x14ac:dyDescent="0.2">
      <c r="A17" s="217">
        <v>0</v>
      </c>
      <c r="B17" s="218"/>
      <c r="C17" s="219">
        <v>0</v>
      </c>
      <c r="D17" s="220">
        <v>0</v>
      </c>
      <c r="E17" s="221">
        <f t="shared" si="0"/>
        <v>0</v>
      </c>
      <c r="F17" s="194"/>
      <c r="G17" s="194"/>
      <c r="H17" s="194"/>
      <c r="I17" s="194"/>
      <c r="J17" s="193"/>
      <c r="K17" s="193"/>
      <c r="L17" s="212"/>
      <c r="M17" s="212"/>
      <c r="N17" s="194"/>
      <c r="O17" s="194"/>
      <c r="P17" s="194"/>
      <c r="Q17" s="19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3"/>
      <c r="BM17" s="193"/>
    </row>
    <row r="18" spans="1:65" s="196" customFormat="1" ht="15.75" x14ac:dyDescent="0.2">
      <c r="A18" s="217">
        <v>0</v>
      </c>
      <c r="B18" s="218"/>
      <c r="C18" s="219">
        <v>0</v>
      </c>
      <c r="D18" s="220">
        <v>0</v>
      </c>
      <c r="E18" s="221">
        <f t="shared" si="0"/>
        <v>0</v>
      </c>
      <c r="F18" s="194"/>
      <c r="G18" s="194"/>
      <c r="H18" s="194"/>
      <c r="I18" s="194"/>
      <c r="J18" s="193"/>
      <c r="K18" s="193"/>
      <c r="L18" s="212"/>
      <c r="M18" s="212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3"/>
      <c r="BM18" s="193"/>
    </row>
    <row r="19" spans="1:65" s="196" customFormat="1" ht="15.75" x14ac:dyDescent="0.2">
      <c r="A19" s="217">
        <v>0</v>
      </c>
      <c r="B19" s="218"/>
      <c r="C19" s="219">
        <v>0</v>
      </c>
      <c r="D19" s="220">
        <v>0</v>
      </c>
      <c r="E19" s="221">
        <f t="shared" si="0"/>
        <v>0</v>
      </c>
      <c r="F19" s="194"/>
      <c r="G19" s="194"/>
      <c r="H19" s="194"/>
      <c r="I19" s="194"/>
      <c r="J19" s="193"/>
      <c r="K19" s="193"/>
      <c r="L19" s="212"/>
      <c r="M19" s="212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3"/>
      <c r="BM19" s="193"/>
    </row>
    <row r="20" spans="1:65" s="196" customFormat="1" ht="15.75" x14ac:dyDescent="0.2">
      <c r="A20" s="217">
        <v>0</v>
      </c>
      <c r="B20" s="218"/>
      <c r="C20" s="219">
        <v>0</v>
      </c>
      <c r="D20" s="220">
        <v>0</v>
      </c>
      <c r="E20" s="221">
        <f t="shared" si="0"/>
        <v>0</v>
      </c>
      <c r="F20" s="194"/>
      <c r="G20" s="194"/>
      <c r="H20" s="194"/>
      <c r="I20" s="194"/>
      <c r="J20" s="193"/>
      <c r="K20" s="193"/>
      <c r="L20" s="212"/>
      <c r="M20" s="212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3"/>
      <c r="BM20" s="193"/>
    </row>
    <row r="21" spans="1:65" s="196" customFormat="1" ht="15.75" x14ac:dyDescent="0.2">
      <c r="A21" s="217">
        <v>0</v>
      </c>
      <c r="B21" s="218"/>
      <c r="C21" s="219">
        <v>0</v>
      </c>
      <c r="D21" s="220">
        <v>0</v>
      </c>
      <c r="E21" s="221">
        <f t="shared" si="0"/>
        <v>0</v>
      </c>
      <c r="F21" s="194"/>
      <c r="G21" s="194"/>
      <c r="H21" s="194"/>
      <c r="I21" s="194"/>
      <c r="J21" s="193"/>
      <c r="K21" s="193"/>
      <c r="L21" s="212"/>
      <c r="M21" s="212"/>
      <c r="N21" s="194"/>
      <c r="O21" s="194"/>
      <c r="P21" s="194"/>
      <c r="Q21" s="19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3"/>
      <c r="BM21" s="193"/>
    </row>
    <row r="22" spans="1:65" s="196" customFormat="1" ht="15.75" x14ac:dyDescent="0.2">
      <c r="A22" s="217">
        <v>0</v>
      </c>
      <c r="B22" s="218"/>
      <c r="C22" s="219">
        <v>0</v>
      </c>
      <c r="D22" s="220">
        <v>0</v>
      </c>
      <c r="E22" s="221">
        <f t="shared" si="0"/>
        <v>0</v>
      </c>
      <c r="F22" s="194"/>
      <c r="G22" s="194"/>
      <c r="H22" s="194"/>
      <c r="I22" s="194"/>
      <c r="J22" s="193"/>
      <c r="K22" s="193"/>
      <c r="L22" s="212"/>
      <c r="M22" s="212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3"/>
      <c r="BM22" s="193"/>
    </row>
    <row r="23" spans="1:65" s="196" customFormat="1" ht="15.75" x14ac:dyDescent="0.2">
      <c r="A23" s="217">
        <v>0</v>
      </c>
      <c r="B23" s="218"/>
      <c r="C23" s="219">
        <v>0</v>
      </c>
      <c r="D23" s="220">
        <v>0</v>
      </c>
      <c r="E23" s="221">
        <f t="shared" si="0"/>
        <v>0</v>
      </c>
      <c r="F23" s="194"/>
      <c r="G23" s="194"/>
      <c r="H23" s="194"/>
      <c r="I23" s="194"/>
      <c r="J23" s="193"/>
      <c r="K23" s="193"/>
      <c r="L23" s="212"/>
      <c r="M23" s="212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3"/>
      <c r="BM23" s="193"/>
    </row>
    <row r="24" spans="1:65" s="196" customFormat="1" ht="15.75" x14ac:dyDescent="0.2">
      <c r="A24" s="217">
        <v>0</v>
      </c>
      <c r="B24" s="218"/>
      <c r="C24" s="219">
        <v>0</v>
      </c>
      <c r="D24" s="220">
        <v>0</v>
      </c>
      <c r="E24" s="221">
        <f t="shared" si="0"/>
        <v>0</v>
      </c>
      <c r="F24" s="194"/>
      <c r="G24" s="223" t="s">
        <v>286</v>
      </c>
      <c r="H24" s="223" t="s">
        <v>287</v>
      </c>
      <c r="I24" s="194"/>
      <c r="J24" s="193"/>
      <c r="K24" s="193"/>
      <c r="L24" s="212"/>
      <c r="M24" s="212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3"/>
      <c r="BM24" s="193"/>
    </row>
    <row r="25" spans="1:65" s="196" customFormat="1" ht="20.100000000000001" customHeight="1" x14ac:dyDescent="0.2">
      <c r="A25" s="213" t="str">
        <f xml:space="preserve"> "TOTAL"&amp;MID(A6,3,20)</f>
        <v>TOTAL Personal</v>
      </c>
      <c r="B25" s="214"/>
      <c r="C25" s="214"/>
      <c r="D25" s="214"/>
      <c r="E25" s="224">
        <f>SUM(E8:E24)</f>
        <v>0</v>
      </c>
      <c r="F25" s="194"/>
      <c r="G25" s="225">
        <f>+E25</f>
        <v>0</v>
      </c>
      <c r="H25" s="225">
        <f ca="1">+$H$2-INDIRECT($J$7)+G25</f>
        <v>0</v>
      </c>
      <c r="I25" s="194"/>
      <c r="J25" s="193"/>
      <c r="K25" s="193"/>
      <c r="L25" s="212"/>
      <c r="M25" s="212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3"/>
      <c r="BM25" s="193"/>
    </row>
    <row r="26" spans="1:65" s="196" customFormat="1" ht="20.100000000000001" customHeight="1" x14ac:dyDescent="0.2">
      <c r="A26" s="226"/>
      <c r="B26" s="226"/>
      <c r="C26" s="226"/>
      <c r="D26" s="226"/>
      <c r="E26" s="226"/>
      <c r="F26" s="194"/>
      <c r="G26" s="194"/>
      <c r="H26" s="194"/>
      <c r="I26" s="194"/>
      <c r="J26" s="193"/>
      <c r="K26" s="193"/>
      <c r="L26" s="212"/>
      <c r="M26" s="212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3"/>
      <c r="BM26" s="193"/>
    </row>
    <row r="27" spans="1:65" s="196" customFormat="1" ht="20.100000000000001" customHeight="1" x14ac:dyDescent="0.2">
      <c r="A27" s="227" t="str">
        <f>+'2.RESUMEN'!A7</f>
        <v>2. Oficina y administrativos</v>
      </c>
      <c r="B27" s="228"/>
      <c r="C27" s="228"/>
      <c r="D27" s="228"/>
      <c r="E27" s="229" t="s">
        <v>19</v>
      </c>
      <c r="F27" s="194"/>
      <c r="G27" s="223" t="s">
        <v>286</v>
      </c>
      <c r="H27" s="223" t="s">
        <v>287</v>
      </c>
      <c r="I27" s="194"/>
      <c r="J27" s="193"/>
      <c r="K27" s="193"/>
      <c r="L27" s="212"/>
      <c r="M27" s="193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3"/>
      <c r="BM27" s="193"/>
    </row>
    <row r="28" spans="1:65" s="196" customFormat="1" ht="20.100000000000001" customHeight="1" x14ac:dyDescent="0.2">
      <c r="A28" s="230" t="str">
        <f>"Costes simplificados como "&amp;BD!$A$2*100&amp; "% del coste de personal"</f>
        <v>Costes simplificados como 15% del coste de personal</v>
      </c>
      <c r="B28" s="231"/>
      <c r="C28" s="231"/>
      <c r="D28" s="231"/>
      <c r="E28" s="232">
        <f>ROUND(E25*BD!A2,2)</f>
        <v>0</v>
      </c>
      <c r="F28" s="194"/>
      <c r="G28" s="225">
        <f>+E28+G25</f>
        <v>0</v>
      </c>
      <c r="H28" s="225">
        <f ca="1">+$H$2-INDIRECT($J$7)+G28</f>
        <v>0</v>
      </c>
      <c r="I28" s="194"/>
      <c r="J28" s="193"/>
      <c r="K28" s="193"/>
      <c r="L28" s="212"/>
      <c r="M28" s="193"/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3"/>
      <c r="BM28" s="193"/>
    </row>
    <row r="29" spans="1:65" s="196" customFormat="1" ht="20.100000000000001" customHeight="1" x14ac:dyDescent="0.2">
      <c r="A29" s="226"/>
      <c r="B29" s="226"/>
      <c r="C29" s="226"/>
      <c r="D29" s="226"/>
      <c r="E29" s="226"/>
      <c r="F29" s="194"/>
      <c r="G29" s="194"/>
      <c r="H29" s="194"/>
      <c r="I29" s="194"/>
      <c r="J29" s="193"/>
      <c r="K29" s="193"/>
      <c r="L29" s="193"/>
      <c r="M29" s="193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3"/>
      <c r="BM29" s="193"/>
    </row>
    <row r="30" spans="1:65" s="196" customFormat="1" ht="20.100000000000001" customHeight="1" x14ac:dyDescent="0.2">
      <c r="A30" s="227" t="str">
        <f>+'2.RESUMEN'!A8</f>
        <v>3. Viaje y alojamiento</v>
      </c>
      <c r="B30" s="228"/>
      <c r="C30" s="228"/>
      <c r="D30" s="228"/>
      <c r="E30" s="229" t="s">
        <v>19</v>
      </c>
      <c r="F30" s="194"/>
      <c r="G30" s="223" t="s">
        <v>286</v>
      </c>
      <c r="H30" s="223" t="s">
        <v>287</v>
      </c>
      <c r="I30" s="194"/>
      <c r="J30" s="193"/>
      <c r="K30" s="193"/>
      <c r="L30" s="193"/>
      <c r="M30" s="193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3"/>
      <c r="BM30" s="193"/>
    </row>
    <row r="31" spans="1:65" s="196" customFormat="1" ht="20.100000000000001" customHeight="1" x14ac:dyDescent="0.2">
      <c r="A31" s="230" t="str">
        <f>"Costes simplificados como "&amp;BD!$A$3*100&amp; "% del coste de personal"</f>
        <v>Costes simplificados como 8% del coste de personal</v>
      </c>
      <c r="B31" s="231"/>
      <c r="C31" s="231"/>
      <c r="D31" s="231"/>
      <c r="E31" s="232">
        <f>ROUND(E25*BD!$A$3,2)</f>
        <v>0</v>
      </c>
      <c r="F31" s="194"/>
      <c r="G31" s="225">
        <f>+E31+G28</f>
        <v>0</v>
      </c>
      <c r="H31" s="225">
        <f ca="1">+$H$2-INDIRECT($J$7)+G31</f>
        <v>0</v>
      </c>
      <c r="I31" s="194"/>
      <c r="J31" s="193"/>
      <c r="K31" s="193"/>
      <c r="L31" s="193"/>
      <c r="M31" s="193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3"/>
      <c r="BM31" s="193"/>
    </row>
    <row r="32" spans="1:65" s="196" customFormat="1" ht="20.100000000000001" customHeight="1" x14ac:dyDescent="0.2">
      <c r="A32" s="226"/>
      <c r="B32" s="226"/>
      <c r="C32" s="226"/>
      <c r="D32" s="226"/>
      <c r="E32" s="226"/>
      <c r="F32" s="194"/>
      <c r="G32" s="194"/>
      <c r="H32" s="194"/>
      <c r="I32" s="194"/>
      <c r="J32" s="193"/>
      <c r="K32" s="193"/>
      <c r="L32" s="193"/>
      <c r="M32" s="193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3"/>
      <c r="BM32" s="193"/>
    </row>
    <row r="33" spans="1:65" s="196" customFormat="1" ht="20.100000000000001" customHeight="1" x14ac:dyDescent="0.2">
      <c r="A33" s="213" t="str">
        <f>+'2.RESUMEN'!A9</f>
        <v>4. Servicios y asesoramiento externos</v>
      </c>
      <c r="B33" s="214"/>
      <c r="C33" s="214"/>
      <c r="D33" s="214"/>
      <c r="E33" s="215"/>
      <c r="F33" s="194"/>
      <c r="G33" s="194"/>
      <c r="H33" s="194"/>
      <c r="I33" s="194"/>
      <c r="J33" s="193"/>
      <c r="K33" s="193"/>
      <c r="L33" s="193"/>
      <c r="M33" s="193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3"/>
      <c r="BM33" s="193"/>
    </row>
    <row r="34" spans="1:65" s="196" customFormat="1" ht="31.5" x14ac:dyDescent="0.2">
      <c r="A34" s="216" t="s">
        <v>273</v>
      </c>
      <c r="B34" s="216" t="s">
        <v>274</v>
      </c>
      <c r="C34" s="216" t="s">
        <v>261</v>
      </c>
      <c r="D34" s="216" t="s">
        <v>34</v>
      </c>
      <c r="E34" s="216" t="s">
        <v>19</v>
      </c>
      <c r="F34" s="194"/>
      <c r="G34" s="194"/>
      <c r="H34" s="194"/>
      <c r="I34" s="194"/>
      <c r="J34" s="212"/>
      <c r="K34" s="212"/>
      <c r="L34" s="193"/>
      <c r="M34" s="193"/>
      <c r="N34" s="194"/>
      <c r="O34" s="194"/>
      <c r="P34" s="194"/>
      <c r="Q34" s="194"/>
      <c r="R34" s="194"/>
      <c r="S34" s="194"/>
      <c r="T34" s="194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4"/>
      <c r="AX34" s="194"/>
      <c r="AY34" s="194"/>
      <c r="AZ34" s="194"/>
      <c r="BA34" s="194"/>
      <c r="BB34" s="194"/>
      <c r="BC34" s="194"/>
      <c r="BD34" s="194"/>
      <c r="BE34" s="194"/>
      <c r="BF34" s="194"/>
      <c r="BG34" s="194"/>
      <c r="BH34" s="194"/>
      <c r="BI34" s="194"/>
      <c r="BJ34" s="194"/>
      <c r="BK34" s="194"/>
      <c r="BL34" s="193"/>
      <c r="BM34" s="193"/>
    </row>
    <row r="35" spans="1:65" s="196" customFormat="1" ht="15.75" x14ac:dyDescent="0.2">
      <c r="A35" s="217">
        <v>0</v>
      </c>
      <c r="B35" s="218"/>
      <c r="C35" s="219">
        <v>0</v>
      </c>
      <c r="D35" s="220">
        <v>0</v>
      </c>
      <c r="E35" s="221">
        <f t="shared" ref="E35:E47" si="1">IF(A35="","",IF(C35="","",IF(D35="","",ROUND(ROUND(D35,4)*ROUND(C35,2)*ROUND(A35,2),2))))</f>
        <v>0</v>
      </c>
      <c r="F35" s="194"/>
      <c r="G35" s="194"/>
      <c r="H35" s="194"/>
      <c r="I35" s="194"/>
      <c r="J35" s="212"/>
      <c r="K35" s="212"/>
      <c r="L35" s="193"/>
      <c r="M35" s="193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  <c r="AF35" s="194"/>
      <c r="AG35" s="194"/>
      <c r="AH35" s="194"/>
      <c r="AI35" s="194"/>
      <c r="AJ35" s="194"/>
      <c r="AK35" s="194"/>
      <c r="AL35" s="194"/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4"/>
      <c r="AX35" s="194"/>
      <c r="AY35" s="194"/>
      <c r="AZ35" s="194"/>
      <c r="BA35" s="194"/>
      <c r="BB35" s="194"/>
      <c r="BC35" s="194"/>
      <c r="BD35" s="194"/>
      <c r="BE35" s="194"/>
      <c r="BF35" s="194"/>
      <c r="BG35" s="194"/>
      <c r="BH35" s="194"/>
      <c r="BI35" s="194"/>
      <c r="BJ35" s="194"/>
      <c r="BK35" s="194"/>
      <c r="BL35" s="193"/>
      <c r="BM35" s="193"/>
    </row>
    <row r="36" spans="1:65" s="196" customFormat="1" ht="15.75" x14ac:dyDescent="0.2">
      <c r="A36" s="217">
        <v>0</v>
      </c>
      <c r="B36" s="218"/>
      <c r="C36" s="219">
        <v>0</v>
      </c>
      <c r="D36" s="220">
        <v>0</v>
      </c>
      <c r="E36" s="221">
        <f t="shared" si="1"/>
        <v>0</v>
      </c>
      <c r="F36" s="194"/>
      <c r="G36" s="194"/>
      <c r="H36" s="194"/>
      <c r="I36" s="194"/>
      <c r="J36" s="193"/>
      <c r="K36" s="193"/>
      <c r="L36" s="193"/>
      <c r="M36" s="212"/>
      <c r="N36" s="194"/>
      <c r="O36" s="194"/>
      <c r="P36" s="194"/>
      <c r="Q36" s="194"/>
      <c r="R36" s="194"/>
      <c r="S36" s="194"/>
      <c r="T36" s="194"/>
      <c r="U36" s="194"/>
      <c r="V36" s="194"/>
      <c r="W36" s="194"/>
      <c r="X36" s="194"/>
      <c r="Y36" s="194"/>
      <c r="Z36" s="194"/>
      <c r="AA36" s="194"/>
      <c r="AB36" s="194"/>
      <c r="AC36" s="194"/>
      <c r="AD36" s="194"/>
      <c r="AE36" s="194"/>
      <c r="AF36" s="194"/>
      <c r="AG36" s="194"/>
      <c r="AH36" s="194"/>
      <c r="AI36" s="194"/>
      <c r="AJ36" s="194"/>
      <c r="AK36" s="194"/>
      <c r="AL36" s="194"/>
      <c r="AM36" s="194"/>
      <c r="AN36" s="194"/>
      <c r="AO36" s="194"/>
      <c r="AP36" s="194"/>
      <c r="AQ36" s="194"/>
      <c r="AR36" s="194"/>
      <c r="AS36" s="194"/>
      <c r="AT36" s="194"/>
      <c r="AU36" s="194"/>
      <c r="AV36" s="194"/>
      <c r="AW36" s="194"/>
      <c r="AX36" s="194"/>
      <c r="AY36" s="194"/>
      <c r="AZ36" s="194"/>
      <c r="BA36" s="194"/>
      <c r="BB36" s="194"/>
      <c r="BC36" s="194"/>
      <c r="BD36" s="194"/>
      <c r="BE36" s="194"/>
      <c r="BF36" s="194"/>
      <c r="BG36" s="194"/>
      <c r="BH36" s="194"/>
      <c r="BI36" s="194"/>
      <c r="BJ36" s="194"/>
      <c r="BK36" s="194"/>
      <c r="BL36" s="193"/>
      <c r="BM36" s="193"/>
    </row>
    <row r="37" spans="1:65" s="196" customFormat="1" ht="15.75" x14ac:dyDescent="0.2">
      <c r="A37" s="217">
        <v>0</v>
      </c>
      <c r="B37" s="218"/>
      <c r="C37" s="219">
        <v>0</v>
      </c>
      <c r="D37" s="220">
        <v>0</v>
      </c>
      <c r="E37" s="221">
        <f t="shared" si="1"/>
        <v>0</v>
      </c>
      <c r="F37" s="194"/>
      <c r="G37" s="194"/>
      <c r="H37" s="194"/>
      <c r="I37" s="194"/>
      <c r="J37" s="212"/>
      <c r="K37" s="212"/>
      <c r="L37" s="193"/>
      <c r="M37" s="193"/>
      <c r="N37" s="194"/>
      <c r="O37" s="194"/>
      <c r="P37" s="194"/>
      <c r="Q37" s="194"/>
      <c r="R37" s="194"/>
      <c r="S37" s="194"/>
      <c r="T37" s="194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  <c r="AY37" s="194"/>
      <c r="AZ37" s="194"/>
      <c r="BA37" s="194"/>
      <c r="BB37" s="194"/>
      <c r="BC37" s="194"/>
      <c r="BD37" s="194"/>
      <c r="BE37" s="194"/>
      <c r="BF37" s="194"/>
      <c r="BG37" s="194"/>
      <c r="BH37" s="194"/>
      <c r="BI37" s="194"/>
      <c r="BJ37" s="194"/>
      <c r="BK37" s="194"/>
      <c r="BL37" s="193"/>
      <c r="BM37" s="193"/>
    </row>
    <row r="38" spans="1:65" s="196" customFormat="1" ht="15.75" x14ac:dyDescent="0.2">
      <c r="A38" s="217">
        <v>0</v>
      </c>
      <c r="B38" s="218"/>
      <c r="C38" s="219">
        <v>0</v>
      </c>
      <c r="D38" s="220">
        <v>0</v>
      </c>
      <c r="E38" s="221">
        <f t="shared" si="1"/>
        <v>0</v>
      </c>
      <c r="F38" s="194"/>
      <c r="G38" s="194"/>
      <c r="H38" s="194"/>
      <c r="I38" s="194"/>
      <c r="J38" s="212"/>
      <c r="K38" s="212"/>
      <c r="L38" s="193"/>
      <c r="M38" s="193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3"/>
      <c r="BM38" s="193"/>
    </row>
    <row r="39" spans="1:65" s="196" customFormat="1" ht="15.75" x14ac:dyDescent="0.2">
      <c r="A39" s="217">
        <v>0</v>
      </c>
      <c r="B39" s="218"/>
      <c r="C39" s="219">
        <v>0</v>
      </c>
      <c r="D39" s="220">
        <v>0</v>
      </c>
      <c r="E39" s="221">
        <f t="shared" si="1"/>
        <v>0</v>
      </c>
      <c r="F39" s="194"/>
      <c r="G39" s="194"/>
      <c r="H39" s="194"/>
      <c r="I39" s="194"/>
      <c r="J39" s="193"/>
      <c r="K39" s="193"/>
      <c r="L39" s="193"/>
      <c r="M39" s="212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  <c r="AY39" s="194"/>
      <c r="AZ39" s="194"/>
      <c r="BA39" s="194"/>
      <c r="BB39" s="194"/>
      <c r="BC39" s="194"/>
      <c r="BD39" s="194"/>
      <c r="BE39" s="194"/>
      <c r="BF39" s="194"/>
      <c r="BG39" s="194"/>
      <c r="BH39" s="194"/>
      <c r="BI39" s="194"/>
      <c r="BJ39" s="194"/>
      <c r="BK39" s="194"/>
      <c r="BL39" s="193"/>
      <c r="BM39" s="193"/>
    </row>
    <row r="40" spans="1:65" s="196" customFormat="1" ht="15.75" x14ac:dyDescent="0.2">
      <c r="A40" s="217">
        <v>0</v>
      </c>
      <c r="B40" s="218"/>
      <c r="C40" s="219">
        <v>0</v>
      </c>
      <c r="D40" s="220">
        <v>0</v>
      </c>
      <c r="E40" s="221">
        <f t="shared" si="1"/>
        <v>0</v>
      </c>
      <c r="F40" s="194"/>
      <c r="G40" s="194"/>
      <c r="H40" s="194"/>
      <c r="I40" s="194"/>
      <c r="J40" s="193"/>
      <c r="K40" s="193"/>
      <c r="L40" s="193"/>
      <c r="M40" s="193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  <c r="BJ40" s="194"/>
      <c r="BK40" s="194"/>
      <c r="BL40" s="193"/>
      <c r="BM40" s="193"/>
    </row>
    <row r="41" spans="1:65" s="196" customFormat="1" ht="15.75" x14ac:dyDescent="0.2">
      <c r="A41" s="217">
        <v>0</v>
      </c>
      <c r="B41" s="218"/>
      <c r="C41" s="219">
        <v>0</v>
      </c>
      <c r="D41" s="220">
        <v>0</v>
      </c>
      <c r="E41" s="221">
        <f t="shared" si="1"/>
        <v>0</v>
      </c>
      <c r="F41" s="194"/>
      <c r="G41" s="194"/>
      <c r="H41" s="194"/>
      <c r="I41" s="194"/>
      <c r="J41" s="212"/>
      <c r="K41" s="193"/>
      <c r="L41" s="233"/>
      <c r="M41" s="193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  <c r="AY41" s="194"/>
      <c r="AZ41" s="194"/>
      <c r="BA41" s="194"/>
      <c r="BB41" s="194"/>
      <c r="BC41" s="194"/>
      <c r="BD41" s="194"/>
      <c r="BE41" s="194"/>
      <c r="BF41" s="194"/>
      <c r="BG41" s="194"/>
      <c r="BH41" s="194"/>
      <c r="BI41" s="194"/>
      <c r="BJ41" s="194"/>
      <c r="BK41" s="194"/>
      <c r="BL41" s="193"/>
      <c r="BM41" s="193"/>
    </row>
    <row r="42" spans="1:65" s="196" customFormat="1" ht="15.75" x14ac:dyDescent="0.2">
      <c r="A42" s="217">
        <v>0</v>
      </c>
      <c r="B42" s="218"/>
      <c r="C42" s="219">
        <v>0</v>
      </c>
      <c r="D42" s="220">
        <v>0</v>
      </c>
      <c r="E42" s="221">
        <f t="shared" si="1"/>
        <v>0</v>
      </c>
      <c r="F42" s="194"/>
      <c r="G42" s="194"/>
      <c r="H42" s="194"/>
      <c r="I42" s="194"/>
      <c r="J42" s="212"/>
      <c r="K42" s="193"/>
      <c r="L42" s="233"/>
      <c r="M42" s="193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  <c r="AH42" s="194"/>
      <c r="AI42" s="194"/>
      <c r="AJ42" s="194"/>
      <c r="AK42" s="194"/>
      <c r="AL42" s="194"/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4"/>
      <c r="AX42" s="194"/>
      <c r="AY42" s="194"/>
      <c r="AZ42" s="194"/>
      <c r="BA42" s="194"/>
      <c r="BB42" s="194"/>
      <c r="BC42" s="194"/>
      <c r="BD42" s="194"/>
      <c r="BE42" s="194"/>
      <c r="BF42" s="194"/>
      <c r="BG42" s="194"/>
      <c r="BH42" s="194"/>
      <c r="BI42" s="194"/>
      <c r="BJ42" s="194"/>
      <c r="BK42" s="194"/>
      <c r="BL42" s="193"/>
      <c r="BM42" s="193"/>
    </row>
    <row r="43" spans="1:65" s="196" customFormat="1" ht="15.75" x14ac:dyDescent="0.2">
      <c r="A43" s="217">
        <v>0</v>
      </c>
      <c r="B43" s="218"/>
      <c r="C43" s="219">
        <v>0</v>
      </c>
      <c r="D43" s="220">
        <v>0</v>
      </c>
      <c r="E43" s="221">
        <f t="shared" si="1"/>
        <v>0</v>
      </c>
      <c r="F43" s="194"/>
      <c r="G43" s="194"/>
      <c r="H43" s="194"/>
      <c r="I43" s="194"/>
      <c r="J43" s="212"/>
      <c r="K43" s="193"/>
      <c r="L43" s="233"/>
      <c r="M43" s="193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  <c r="AF43" s="194"/>
      <c r="AG43" s="194"/>
      <c r="AH43" s="194"/>
      <c r="AI43" s="194"/>
      <c r="AJ43" s="194"/>
      <c r="AK43" s="194"/>
      <c r="AL43" s="194"/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4"/>
      <c r="AX43" s="194"/>
      <c r="AY43" s="194"/>
      <c r="AZ43" s="194"/>
      <c r="BA43" s="194"/>
      <c r="BB43" s="194"/>
      <c r="BC43" s="194"/>
      <c r="BD43" s="194"/>
      <c r="BE43" s="194"/>
      <c r="BF43" s="194"/>
      <c r="BG43" s="194"/>
      <c r="BH43" s="194"/>
      <c r="BI43" s="194"/>
      <c r="BJ43" s="194"/>
      <c r="BK43" s="194"/>
      <c r="BL43" s="193"/>
      <c r="BM43" s="193"/>
    </row>
    <row r="44" spans="1:65" s="196" customFormat="1" ht="15.75" x14ac:dyDescent="0.2">
      <c r="A44" s="217">
        <v>0</v>
      </c>
      <c r="B44" s="218"/>
      <c r="C44" s="219">
        <v>0</v>
      </c>
      <c r="D44" s="220">
        <v>0</v>
      </c>
      <c r="E44" s="221">
        <f t="shared" si="1"/>
        <v>0</v>
      </c>
      <c r="F44" s="194"/>
      <c r="G44" s="194"/>
      <c r="H44" s="194"/>
      <c r="I44" s="194"/>
      <c r="J44" s="212"/>
      <c r="K44" s="193"/>
      <c r="L44" s="233"/>
      <c r="M44" s="193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  <c r="AF44" s="194"/>
      <c r="AG44" s="194"/>
      <c r="AH44" s="194"/>
      <c r="AI44" s="194"/>
      <c r="AJ44" s="194"/>
      <c r="AK44" s="194"/>
      <c r="AL44" s="194"/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4"/>
      <c r="AX44" s="194"/>
      <c r="AY44" s="194"/>
      <c r="AZ44" s="194"/>
      <c r="BA44" s="194"/>
      <c r="BB44" s="194"/>
      <c r="BC44" s="194"/>
      <c r="BD44" s="194"/>
      <c r="BE44" s="194"/>
      <c r="BF44" s="194"/>
      <c r="BG44" s="194"/>
      <c r="BH44" s="194"/>
      <c r="BI44" s="194"/>
      <c r="BJ44" s="194"/>
      <c r="BK44" s="194"/>
      <c r="BL44" s="193"/>
      <c r="BM44" s="193"/>
    </row>
    <row r="45" spans="1:65" s="196" customFormat="1" ht="15.75" x14ac:dyDescent="0.2">
      <c r="A45" s="217">
        <v>0</v>
      </c>
      <c r="B45" s="218"/>
      <c r="C45" s="219">
        <v>0</v>
      </c>
      <c r="D45" s="220">
        <v>0</v>
      </c>
      <c r="E45" s="221">
        <f t="shared" si="1"/>
        <v>0</v>
      </c>
      <c r="F45" s="194"/>
      <c r="G45" s="194"/>
      <c r="H45" s="194"/>
      <c r="I45" s="194"/>
      <c r="J45" s="212"/>
      <c r="K45" s="193"/>
      <c r="L45" s="233"/>
      <c r="M45" s="193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4"/>
      <c r="BJ45" s="194"/>
      <c r="BK45" s="194"/>
      <c r="BL45" s="193"/>
      <c r="BM45" s="193"/>
    </row>
    <row r="46" spans="1:65" s="196" customFormat="1" ht="15.75" x14ac:dyDescent="0.2">
      <c r="A46" s="217">
        <v>0</v>
      </c>
      <c r="B46" s="218"/>
      <c r="C46" s="219">
        <v>0</v>
      </c>
      <c r="D46" s="220">
        <v>0</v>
      </c>
      <c r="E46" s="221">
        <f t="shared" si="1"/>
        <v>0</v>
      </c>
      <c r="F46" s="194"/>
      <c r="G46" s="194"/>
      <c r="H46" s="194"/>
      <c r="I46" s="194"/>
      <c r="J46" s="193"/>
      <c r="K46" s="193"/>
      <c r="L46" s="193"/>
      <c r="M46" s="193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  <c r="AF46" s="194"/>
      <c r="AG46" s="194"/>
      <c r="AH46" s="194"/>
      <c r="AI46" s="194"/>
      <c r="AJ46" s="194"/>
      <c r="AK46" s="194"/>
      <c r="AL46" s="194"/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4"/>
      <c r="AX46" s="194"/>
      <c r="AY46" s="194"/>
      <c r="AZ46" s="194"/>
      <c r="BA46" s="194"/>
      <c r="BB46" s="194"/>
      <c r="BC46" s="194"/>
      <c r="BD46" s="194"/>
      <c r="BE46" s="194"/>
      <c r="BF46" s="194"/>
      <c r="BG46" s="194"/>
      <c r="BH46" s="194"/>
      <c r="BI46" s="194"/>
      <c r="BJ46" s="194"/>
      <c r="BK46" s="194"/>
      <c r="BL46" s="193"/>
      <c r="BM46" s="193"/>
    </row>
    <row r="47" spans="1:65" s="196" customFormat="1" ht="15.75" x14ac:dyDescent="0.2">
      <c r="A47" s="217">
        <v>0</v>
      </c>
      <c r="B47" s="218"/>
      <c r="C47" s="219">
        <v>0</v>
      </c>
      <c r="D47" s="220">
        <v>0</v>
      </c>
      <c r="E47" s="221">
        <f t="shared" si="1"/>
        <v>0</v>
      </c>
      <c r="F47" s="194"/>
      <c r="G47" s="223" t="s">
        <v>286</v>
      </c>
      <c r="H47" s="223" t="s">
        <v>287</v>
      </c>
      <c r="I47" s="194"/>
      <c r="J47" s="193"/>
      <c r="K47" s="193"/>
      <c r="L47" s="193"/>
      <c r="M47" s="193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94"/>
      <c r="BB47" s="194"/>
      <c r="BC47" s="194"/>
      <c r="BD47" s="194"/>
      <c r="BE47" s="194"/>
      <c r="BF47" s="194"/>
      <c r="BG47" s="194"/>
      <c r="BH47" s="194"/>
      <c r="BI47" s="194"/>
      <c r="BJ47" s="194"/>
      <c r="BK47" s="194"/>
      <c r="BL47" s="193"/>
      <c r="BM47" s="193"/>
    </row>
    <row r="48" spans="1:65" s="196" customFormat="1" ht="20.100000000000001" customHeight="1" x14ac:dyDescent="0.2">
      <c r="A48" s="213" t="str">
        <f xml:space="preserve"> "TOTAL"&amp;MID(A33,3,40)</f>
        <v>TOTAL Servicios y asesoramiento externos</v>
      </c>
      <c r="B48" s="214"/>
      <c r="C48" s="214"/>
      <c r="D48" s="214"/>
      <c r="E48" s="224">
        <f>SUM(E38:E47)</f>
        <v>0</v>
      </c>
      <c r="F48" s="194"/>
      <c r="G48" s="225">
        <f>+E48+G31</f>
        <v>0</v>
      </c>
      <c r="H48" s="225">
        <f ca="1">+$H$2-INDIRECT($J$7)+G48</f>
        <v>0</v>
      </c>
      <c r="I48" s="194"/>
      <c r="J48" s="193"/>
      <c r="K48" s="193"/>
      <c r="L48" s="193"/>
      <c r="M48" s="193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  <c r="AF48" s="194"/>
      <c r="AG48" s="194"/>
      <c r="AH48" s="194"/>
      <c r="AI48" s="194"/>
      <c r="AJ48" s="194"/>
      <c r="AK48" s="194"/>
      <c r="AL48" s="194"/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4"/>
      <c r="AX48" s="194"/>
      <c r="AY48" s="194"/>
      <c r="AZ48" s="194"/>
      <c r="BA48" s="194"/>
      <c r="BB48" s="194"/>
      <c r="BC48" s="194"/>
      <c r="BD48" s="194"/>
      <c r="BE48" s="194"/>
      <c r="BF48" s="194"/>
      <c r="BG48" s="194"/>
      <c r="BH48" s="194"/>
      <c r="BI48" s="194"/>
      <c r="BJ48" s="194"/>
      <c r="BK48" s="194"/>
      <c r="BL48" s="193"/>
      <c r="BM48" s="193"/>
    </row>
    <row r="49" spans="1:65" s="196" customFormat="1" ht="20.100000000000001" customHeight="1" x14ac:dyDescent="0.2">
      <c r="A49" s="234"/>
      <c r="B49" s="193"/>
      <c r="C49" s="193"/>
      <c r="D49" s="193"/>
      <c r="E49" s="193"/>
      <c r="F49" s="194"/>
      <c r="G49" s="194"/>
      <c r="H49" s="194"/>
      <c r="I49" s="194"/>
      <c r="J49" s="193"/>
      <c r="K49" s="193"/>
      <c r="L49" s="193"/>
      <c r="M49" s="193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94"/>
      <c r="AJ49" s="194"/>
      <c r="AK49" s="194"/>
      <c r="AL49" s="194"/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4"/>
      <c r="AX49" s="194"/>
      <c r="AY49" s="194"/>
      <c r="AZ49" s="194"/>
      <c r="BA49" s="194"/>
      <c r="BB49" s="194"/>
      <c r="BC49" s="194"/>
      <c r="BD49" s="194"/>
      <c r="BE49" s="194"/>
      <c r="BF49" s="194"/>
      <c r="BG49" s="194"/>
      <c r="BH49" s="194"/>
      <c r="BI49" s="194"/>
      <c r="BJ49" s="194"/>
      <c r="BK49" s="194"/>
      <c r="BL49" s="193"/>
      <c r="BM49" s="193"/>
    </row>
    <row r="50" spans="1:65" s="196" customFormat="1" ht="20.100000000000001" customHeight="1" x14ac:dyDescent="0.2">
      <c r="A50" s="213" t="str">
        <f>+'2.RESUMEN'!A10</f>
        <v>5. Equipos</v>
      </c>
      <c r="B50" s="214"/>
      <c r="C50" s="214"/>
      <c r="D50" s="214"/>
      <c r="E50" s="215"/>
      <c r="F50" s="194"/>
      <c r="G50" s="194"/>
      <c r="H50" s="194"/>
      <c r="I50" s="194"/>
      <c r="J50" s="193"/>
      <c r="K50" s="193"/>
      <c r="L50" s="193"/>
      <c r="M50" s="193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  <c r="AH50" s="194"/>
      <c r="AI50" s="194"/>
      <c r="AJ50" s="194"/>
      <c r="AK50" s="194"/>
      <c r="AL50" s="194"/>
      <c r="AM50" s="194"/>
      <c r="AN50" s="194"/>
      <c r="AO50" s="194"/>
      <c r="AP50" s="194"/>
      <c r="AQ50" s="194"/>
      <c r="AR50" s="194"/>
      <c r="AS50" s="194"/>
      <c r="AT50" s="194"/>
      <c r="AU50" s="194"/>
      <c r="AV50" s="194"/>
      <c r="AW50" s="194"/>
      <c r="AX50" s="194"/>
      <c r="AY50" s="194"/>
      <c r="AZ50" s="194"/>
      <c r="BA50" s="194"/>
      <c r="BB50" s="194"/>
      <c r="BC50" s="194"/>
      <c r="BD50" s="194"/>
      <c r="BE50" s="194"/>
      <c r="BF50" s="194"/>
      <c r="BG50" s="194"/>
      <c r="BH50" s="194"/>
      <c r="BI50" s="194"/>
      <c r="BJ50" s="194"/>
      <c r="BK50" s="194"/>
      <c r="BL50" s="193"/>
      <c r="BM50" s="193"/>
    </row>
    <row r="51" spans="1:65" s="196" customFormat="1" ht="31.5" x14ac:dyDescent="0.2">
      <c r="A51" s="216" t="s">
        <v>281</v>
      </c>
      <c r="B51" s="216" t="s">
        <v>282</v>
      </c>
      <c r="C51" s="216" t="s">
        <v>283</v>
      </c>
      <c r="D51" s="216" t="s">
        <v>34</v>
      </c>
      <c r="E51" s="216" t="s">
        <v>19</v>
      </c>
      <c r="F51" s="194"/>
      <c r="G51" s="194"/>
      <c r="H51" s="194"/>
      <c r="I51" s="194"/>
      <c r="J51" s="212"/>
      <c r="K51" s="212"/>
      <c r="L51" s="193"/>
      <c r="M51" s="193"/>
      <c r="N51" s="194"/>
      <c r="O51" s="194"/>
      <c r="P51" s="194"/>
      <c r="Q51" s="194"/>
      <c r="R51" s="194"/>
      <c r="S51" s="194"/>
      <c r="T51" s="194"/>
      <c r="U51" s="194"/>
      <c r="V51" s="194"/>
      <c r="W51" s="194"/>
      <c r="X51" s="194"/>
      <c r="Y51" s="194"/>
      <c r="Z51" s="194"/>
      <c r="AA51" s="194"/>
      <c r="AB51" s="194"/>
      <c r="AC51" s="194"/>
      <c r="AD51" s="194"/>
      <c r="AE51" s="194"/>
      <c r="AF51" s="194"/>
      <c r="AG51" s="194"/>
      <c r="AH51" s="194"/>
      <c r="AI51" s="194"/>
      <c r="AJ51" s="194"/>
      <c r="AK51" s="194"/>
      <c r="AL51" s="194"/>
      <c r="AM51" s="194"/>
      <c r="AN51" s="194"/>
      <c r="AO51" s="194"/>
      <c r="AP51" s="194"/>
      <c r="AQ51" s="194"/>
      <c r="AR51" s="194"/>
      <c r="AS51" s="194"/>
      <c r="AT51" s="194"/>
      <c r="AU51" s="194"/>
      <c r="AV51" s="194"/>
      <c r="AW51" s="194"/>
      <c r="AX51" s="194"/>
      <c r="AY51" s="194"/>
      <c r="AZ51" s="194"/>
      <c r="BA51" s="194"/>
      <c r="BB51" s="194"/>
      <c r="BC51" s="194"/>
      <c r="BD51" s="194"/>
      <c r="BE51" s="194"/>
      <c r="BF51" s="194"/>
      <c r="BG51" s="194"/>
      <c r="BH51" s="194"/>
      <c r="BI51" s="194"/>
      <c r="BJ51" s="194"/>
      <c r="BK51" s="194"/>
      <c r="BL51" s="193"/>
      <c r="BM51" s="193"/>
    </row>
    <row r="52" spans="1:65" s="196" customFormat="1" ht="15.75" x14ac:dyDescent="0.2">
      <c r="A52" s="217">
        <v>0</v>
      </c>
      <c r="B52" s="218"/>
      <c r="C52" s="219">
        <v>0</v>
      </c>
      <c r="D52" s="220">
        <v>0</v>
      </c>
      <c r="E52" s="221">
        <f t="shared" ref="E52:E58" si="2">IF(A52="","",IF(C52="","",IF(D52="","",ROUND(ROUND(D52,4)*ROUND(C52,2)*ROUND(A52,2),2))))</f>
        <v>0</v>
      </c>
      <c r="F52" s="194"/>
      <c r="G52" s="194"/>
      <c r="H52" s="194"/>
      <c r="I52" s="194"/>
      <c r="J52" s="193"/>
      <c r="K52" s="193"/>
      <c r="L52" s="212"/>
      <c r="M52" s="212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  <c r="AC52" s="194"/>
      <c r="AD52" s="194"/>
      <c r="AE52" s="194"/>
      <c r="AF52" s="194"/>
      <c r="AG52" s="194"/>
      <c r="AH52" s="194"/>
      <c r="AI52" s="194"/>
      <c r="AJ52" s="194"/>
      <c r="AK52" s="194"/>
      <c r="AL52" s="194"/>
      <c r="AM52" s="194"/>
      <c r="AN52" s="194"/>
      <c r="AO52" s="194"/>
      <c r="AP52" s="194"/>
      <c r="AQ52" s="194"/>
      <c r="AR52" s="194"/>
      <c r="AS52" s="194"/>
      <c r="AT52" s="194"/>
      <c r="AU52" s="194"/>
      <c r="AV52" s="194"/>
      <c r="AW52" s="194"/>
      <c r="AX52" s="194"/>
      <c r="AY52" s="194"/>
      <c r="AZ52" s="194"/>
      <c r="BA52" s="194"/>
      <c r="BB52" s="194"/>
      <c r="BC52" s="194"/>
      <c r="BD52" s="194"/>
      <c r="BE52" s="194"/>
      <c r="BF52" s="194"/>
      <c r="BG52" s="194"/>
      <c r="BH52" s="194"/>
      <c r="BI52" s="194"/>
      <c r="BJ52" s="194"/>
      <c r="BK52" s="194"/>
      <c r="BL52" s="193"/>
      <c r="BM52" s="193"/>
    </row>
    <row r="53" spans="1:65" s="196" customFormat="1" ht="15.75" x14ac:dyDescent="0.2">
      <c r="A53" s="217">
        <v>0</v>
      </c>
      <c r="B53" s="218"/>
      <c r="C53" s="219">
        <v>0</v>
      </c>
      <c r="D53" s="220">
        <v>0</v>
      </c>
      <c r="E53" s="221">
        <f t="shared" si="2"/>
        <v>0</v>
      </c>
      <c r="F53" s="194"/>
      <c r="G53" s="194"/>
      <c r="H53" s="194"/>
      <c r="I53" s="194"/>
      <c r="J53" s="193"/>
      <c r="K53" s="193"/>
      <c r="L53" s="212"/>
      <c r="M53" s="212"/>
      <c r="N53" s="194"/>
      <c r="O53" s="194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  <c r="AF53" s="194"/>
      <c r="AG53" s="194"/>
      <c r="AH53" s="194"/>
      <c r="AI53" s="194"/>
      <c r="AJ53" s="194"/>
      <c r="AK53" s="194"/>
      <c r="AL53" s="194"/>
      <c r="AM53" s="194"/>
      <c r="AN53" s="194"/>
      <c r="AO53" s="194"/>
      <c r="AP53" s="194"/>
      <c r="AQ53" s="194"/>
      <c r="AR53" s="194"/>
      <c r="AS53" s="194"/>
      <c r="AT53" s="194"/>
      <c r="AU53" s="194"/>
      <c r="AV53" s="194"/>
      <c r="AW53" s="194"/>
      <c r="AX53" s="194"/>
      <c r="AY53" s="194"/>
      <c r="AZ53" s="194"/>
      <c r="BA53" s="194"/>
      <c r="BB53" s="194"/>
      <c r="BC53" s="194"/>
      <c r="BD53" s="194"/>
      <c r="BE53" s="194"/>
      <c r="BF53" s="194"/>
      <c r="BG53" s="194"/>
      <c r="BH53" s="194"/>
      <c r="BI53" s="194"/>
      <c r="BJ53" s="194"/>
      <c r="BK53" s="194"/>
      <c r="BL53" s="193"/>
      <c r="BM53" s="193"/>
    </row>
    <row r="54" spans="1:65" s="196" customFormat="1" ht="15.75" x14ac:dyDescent="0.2">
      <c r="A54" s="217">
        <v>0</v>
      </c>
      <c r="B54" s="218"/>
      <c r="C54" s="219">
        <v>0</v>
      </c>
      <c r="D54" s="220">
        <v>0</v>
      </c>
      <c r="E54" s="221">
        <f t="shared" si="2"/>
        <v>0</v>
      </c>
      <c r="F54" s="194"/>
      <c r="G54" s="194"/>
      <c r="H54" s="194"/>
      <c r="I54" s="194"/>
      <c r="J54" s="193"/>
      <c r="K54" s="193"/>
      <c r="L54" s="212"/>
      <c r="M54" s="212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94"/>
      <c r="AJ54" s="194"/>
      <c r="AK54" s="194"/>
      <c r="AL54" s="194"/>
      <c r="AM54" s="194"/>
      <c r="AN54" s="194"/>
      <c r="AO54" s="194"/>
      <c r="AP54" s="194"/>
      <c r="AQ54" s="194"/>
      <c r="AR54" s="194"/>
      <c r="AS54" s="194"/>
      <c r="AT54" s="194"/>
      <c r="AU54" s="194"/>
      <c r="AV54" s="194"/>
      <c r="AW54" s="194"/>
      <c r="AX54" s="194"/>
      <c r="AY54" s="194"/>
      <c r="AZ54" s="194"/>
      <c r="BA54" s="194"/>
      <c r="BB54" s="194"/>
      <c r="BC54" s="194"/>
      <c r="BD54" s="194"/>
      <c r="BE54" s="194"/>
      <c r="BF54" s="194"/>
      <c r="BG54" s="194"/>
      <c r="BH54" s="194"/>
      <c r="BI54" s="194"/>
      <c r="BJ54" s="194"/>
      <c r="BK54" s="194"/>
      <c r="BL54" s="193"/>
      <c r="BM54" s="193"/>
    </row>
    <row r="55" spans="1:65" s="196" customFormat="1" ht="15.75" x14ac:dyDescent="0.2">
      <c r="A55" s="217">
        <v>0</v>
      </c>
      <c r="B55" s="218"/>
      <c r="C55" s="219">
        <v>0</v>
      </c>
      <c r="D55" s="220">
        <v>0</v>
      </c>
      <c r="E55" s="221">
        <f t="shared" si="2"/>
        <v>0</v>
      </c>
      <c r="F55" s="194"/>
      <c r="G55" s="194"/>
      <c r="H55" s="194"/>
      <c r="I55" s="194"/>
      <c r="J55" s="193"/>
      <c r="K55" s="193"/>
      <c r="L55" s="212"/>
      <c r="M55" s="212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  <c r="AC55" s="194"/>
      <c r="AD55" s="194"/>
      <c r="AE55" s="194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194"/>
      <c r="BH55" s="194"/>
      <c r="BI55" s="194"/>
      <c r="BJ55" s="194"/>
      <c r="BK55" s="194"/>
      <c r="BL55" s="193"/>
      <c r="BM55" s="193"/>
    </row>
    <row r="56" spans="1:65" s="196" customFormat="1" ht="15.75" x14ac:dyDescent="0.2">
      <c r="A56" s="217">
        <v>0</v>
      </c>
      <c r="B56" s="218"/>
      <c r="C56" s="219">
        <v>0</v>
      </c>
      <c r="D56" s="220">
        <v>0</v>
      </c>
      <c r="E56" s="221">
        <f t="shared" si="2"/>
        <v>0</v>
      </c>
      <c r="F56" s="194"/>
      <c r="G56" s="194"/>
      <c r="H56" s="194"/>
      <c r="I56" s="194"/>
      <c r="J56" s="193"/>
      <c r="K56" s="193"/>
      <c r="L56" s="212"/>
      <c r="M56" s="212"/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  <c r="AC56" s="194"/>
      <c r="AD56" s="194"/>
      <c r="AE56" s="194"/>
      <c r="AF56" s="194"/>
      <c r="AG56" s="194"/>
      <c r="AH56" s="194"/>
      <c r="AI56" s="194"/>
      <c r="AJ56" s="194"/>
      <c r="AK56" s="194"/>
      <c r="AL56" s="194"/>
      <c r="AM56" s="194"/>
      <c r="AN56" s="194"/>
      <c r="AO56" s="194"/>
      <c r="AP56" s="194"/>
      <c r="AQ56" s="194"/>
      <c r="AR56" s="194"/>
      <c r="AS56" s="194"/>
      <c r="AT56" s="194"/>
      <c r="AU56" s="194"/>
      <c r="AV56" s="194"/>
      <c r="AW56" s="194"/>
      <c r="AX56" s="194"/>
      <c r="AY56" s="194"/>
      <c r="AZ56" s="194"/>
      <c r="BA56" s="194"/>
      <c r="BB56" s="194"/>
      <c r="BC56" s="194"/>
      <c r="BD56" s="194"/>
      <c r="BE56" s="194"/>
      <c r="BF56" s="194"/>
      <c r="BG56" s="194"/>
      <c r="BH56" s="194"/>
      <c r="BI56" s="194"/>
      <c r="BJ56" s="194"/>
      <c r="BK56" s="194"/>
      <c r="BL56" s="193"/>
      <c r="BM56" s="193"/>
    </row>
    <row r="57" spans="1:65" s="196" customFormat="1" ht="15.75" x14ac:dyDescent="0.2">
      <c r="A57" s="217">
        <v>0</v>
      </c>
      <c r="B57" s="218"/>
      <c r="C57" s="219">
        <v>0</v>
      </c>
      <c r="D57" s="220">
        <v>0</v>
      </c>
      <c r="E57" s="221">
        <f t="shared" si="2"/>
        <v>0</v>
      </c>
      <c r="F57" s="194"/>
      <c r="G57" s="194"/>
      <c r="H57" s="194"/>
      <c r="I57" s="194"/>
      <c r="J57" s="193"/>
      <c r="K57" s="193"/>
      <c r="L57" s="212"/>
      <c r="M57" s="212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194"/>
      <c r="AF57" s="194"/>
      <c r="AG57" s="194"/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/>
      <c r="AW57" s="194"/>
      <c r="AX57" s="194"/>
      <c r="AY57" s="194"/>
      <c r="AZ57" s="194"/>
      <c r="BA57" s="194"/>
      <c r="BB57" s="194"/>
      <c r="BC57" s="194"/>
      <c r="BD57" s="194"/>
      <c r="BE57" s="194"/>
      <c r="BF57" s="194"/>
      <c r="BG57" s="194"/>
      <c r="BH57" s="194"/>
      <c r="BI57" s="194"/>
      <c r="BJ57" s="194"/>
      <c r="BK57" s="194"/>
      <c r="BL57" s="193"/>
      <c r="BM57" s="193"/>
    </row>
    <row r="58" spans="1:65" s="196" customFormat="1" ht="15.75" x14ac:dyDescent="0.2">
      <c r="A58" s="217">
        <v>0</v>
      </c>
      <c r="B58" s="218"/>
      <c r="C58" s="219">
        <v>0</v>
      </c>
      <c r="D58" s="220">
        <v>0</v>
      </c>
      <c r="E58" s="221">
        <f t="shared" si="2"/>
        <v>0</v>
      </c>
      <c r="F58" s="194"/>
      <c r="G58" s="223" t="s">
        <v>286</v>
      </c>
      <c r="H58" s="223" t="s">
        <v>287</v>
      </c>
      <c r="I58" s="194"/>
      <c r="J58" s="193"/>
      <c r="K58" s="193"/>
      <c r="L58" s="212"/>
      <c r="M58" s="212"/>
      <c r="N58" s="194"/>
      <c r="O58" s="194"/>
      <c r="P58" s="194"/>
      <c r="Q58" s="194"/>
      <c r="R58" s="194"/>
      <c r="S58" s="194"/>
      <c r="T58" s="194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G58" s="194"/>
      <c r="BH58" s="194"/>
      <c r="BI58" s="194"/>
      <c r="BJ58" s="194"/>
      <c r="BK58" s="194"/>
      <c r="BL58" s="193"/>
      <c r="BM58" s="193"/>
    </row>
    <row r="59" spans="1:65" s="196" customFormat="1" ht="20.100000000000001" customHeight="1" x14ac:dyDescent="0.2">
      <c r="A59" s="213" t="str">
        <f xml:space="preserve"> "TOTAL"&amp;MID(A50,3,20)</f>
        <v>TOTAL Equipos</v>
      </c>
      <c r="B59" s="214"/>
      <c r="C59" s="214"/>
      <c r="D59" s="214"/>
      <c r="E59" s="224">
        <f>SUM(E52:E58)</f>
        <v>0</v>
      </c>
      <c r="F59" s="194"/>
      <c r="G59" s="225">
        <f>+E59+G48</f>
        <v>0</v>
      </c>
      <c r="H59" s="225">
        <f ca="1">+$H$2-INDIRECT($J$7)+G59</f>
        <v>0</v>
      </c>
      <c r="I59" s="194"/>
      <c r="J59" s="193"/>
      <c r="K59" s="193"/>
      <c r="L59" s="212"/>
      <c r="M59" s="212"/>
      <c r="N59" s="194"/>
      <c r="O59" s="194"/>
      <c r="P59" s="194"/>
      <c r="Q59" s="194"/>
      <c r="R59" s="194"/>
      <c r="S59" s="194"/>
      <c r="T59" s="194"/>
      <c r="U59" s="194"/>
      <c r="V59" s="194"/>
      <c r="W59" s="194"/>
      <c r="X59" s="194"/>
      <c r="Y59" s="194"/>
      <c r="Z59" s="194"/>
      <c r="AA59" s="194"/>
      <c r="AB59" s="194"/>
      <c r="AC59" s="194"/>
      <c r="AD59" s="194"/>
      <c r="AE59" s="194"/>
      <c r="AF59" s="194"/>
      <c r="AG59" s="194"/>
      <c r="AH59" s="194"/>
      <c r="AI59" s="194"/>
      <c r="AJ59" s="194"/>
      <c r="AK59" s="194"/>
      <c r="AL59" s="194"/>
      <c r="AM59" s="194"/>
      <c r="AN59" s="194"/>
      <c r="AO59" s="194"/>
      <c r="AP59" s="194"/>
      <c r="AQ59" s="194"/>
      <c r="AR59" s="194"/>
      <c r="AS59" s="194"/>
      <c r="AT59" s="194"/>
      <c r="AU59" s="194"/>
      <c r="AV59" s="194"/>
      <c r="AW59" s="194"/>
      <c r="AX59" s="194"/>
      <c r="AY59" s="194"/>
      <c r="AZ59" s="194"/>
      <c r="BA59" s="194"/>
      <c r="BB59" s="194"/>
      <c r="BC59" s="194"/>
      <c r="BD59" s="194"/>
      <c r="BE59" s="194"/>
      <c r="BF59" s="194"/>
      <c r="BG59" s="194"/>
      <c r="BH59" s="194"/>
      <c r="BI59" s="194"/>
      <c r="BJ59" s="194"/>
      <c r="BK59" s="194"/>
      <c r="BL59" s="193"/>
      <c r="BM59" s="193"/>
    </row>
    <row r="60" spans="1:65" s="196" customFormat="1" ht="20.100000000000001" customHeight="1" x14ac:dyDescent="0.2">
      <c r="A60" s="234"/>
      <c r="B60" s="193"/>
      <c r="C60" s="193"/>
      <c r="D60" s="193"/>
      <c r="E60" s="193"/>
      <c r="F60" s="194"/>
      <c r="G60" s="194"/>
      <c r="H60" s="194"/>
      <c r="I60" s="194"/>
      <c r="J60" s="193"/>
      <c r="K60" s="193"/>
      <c r="L60" s="212"/>
      <c r="M60" s="212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  <c r="AC60" s="194"/>
      <c r="AD60" s="194"/>
      <c r="AE60" s="194"/>
      <c r="AF60" s="194"/>
      <c r="AG60" s="194"/>
      <c r="AH60" s="194"/>
      <c r="AI60" s="194"/>
      <c r="AJ60" s="194"/>
      <c r="AK60" s="194"/>
      <c r="AL60" s="194"/>
      <c r="AM60" s="194"/>
      <c r="AN60" s="194"/>
      <c r="AO60" s="194"/>
      <c r="AP60" s="194"/>
      <c r="AQ60" s="194"/>
      <c r="AR60" s="194"/>
      <c r="AS60" s="194"/>
      <c r="AT60" s="194"/>
      <c r="AU60" s="194"/>
      <c r="AV60" s="194"/>
      <c r="AW60" s="194"/>
      <c r="AX60" s="194"/>
      <c r="AY60" s="194"/>
      <c r="AZ60" s="194"/>
      <c r="BA60" s="194"/>
      <c r="BB60" s="194"/>
      <c r="BC60" s="194"/>
      <c r="BD60" s="194"/>
      <c r="BE60" s="194"/>
      <c r="BF60" s="194"/>
      <c r="BG60" s="194"/>
      <c r="BH60" s="194"/>
      <c r="BI60" s="194"/>
      <c r="BJ60" s="194"/>
      <c r="BK60" s="194"/>
      <c r="BL60" s="193"/>
      <c r="BM60" s="193"/>
    </row>
    <row r="61" spans="1:65" s="196" customFormat="1" ht="20.100000000000001" customHeight="1" x14ac:dyDescent="0.2">
      <c r="A61" s="213" t="str">
        <f>+'2.RESUMEN'!A11</f>
        <v>6. Infraestructura y obras</v>
      </c>
      <c r="B61" s="214"/>
      <c r="C61" s="214"/>
      <c r="D61" s="214"/>
      <c r="E61" s="215"/>
      <c r="F61" s="194"/>
      <c r="G61" s="194"/>
      <c r="H61" s="194"/>
      <c r="I61" s="194"/>
      <c r="J61" s="193"/>
      <c r="K61" s="193"/>
      <c r="L61" s="212"/>
      <c r="M61" s="212"/>
      <c r="N61" s="19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  <c r="AF61" s="194"/>
      <c r="AG61" s="194"/>
      <c r="AH61" s="194"/>
      <c r="AI61" s="194"/>
      <c r="AJ61" s="194"/>
      <c r="AK61" s="194"/>
      <c r="AL61" s="194"/>
      <c r="AM61" s="194"/>
      <c r="AN61" s="194"/>
      <c r="AO61" s="194"/>
      <c r="AP61" s="194"/>
      <c r="AQ61" s="194"/>
      <c r="AR61" s="194"/>
      <c r="AS61" s="194"/>
      <c r="AT61" s="194"/>
      <c r="AU61" s="194"/>
      <c r="AV61" s="194"/>
      <c r="AW61" s="194"/>
      <c r="AX61" s="194"/>
      <c r="AY61" s="194"/>
      <c r="AZ61" s="194"/>
      <c r="BA61" s="194"/>
      <c r="BB61" s="194"/>
      <c r="BC61" s="194"/>
      <c r="BD61" s="194"/>
      <c r="BE61" s="194"/>
      <c r="BF61" s="194"/>
      <c r="BG61" s="194"/>
      <c r="BH61" s="194"/>
      <c r="BI61" s="194"/>
      <c r="BJ61" s="194"/>
      <c r="BK61" s="194"/>
      <c r="BL61" s="193"/>
      <c r="BM61" s="193"/>
    </row>
    <row r="62" spans="1:65" s="196" customFormat="1" ht="31.5" x14ac:dyDescent="0.2">
      <c r="A62" s="216" t="s">
        <v>284</v>
      </c>
      <c r="B62" s="216" t="s">
        <v>285</v>
      </c>
      <c r="C62" s="216" t="s">
        <v>35</v>
      </c>
      <c r="D62" s="216" t="s">
        <v>34</v>
      </c>
      <c r="E62" s="216" t="s">
        <v>19</v>
      </c>
      <c r="F62" s="194"/>
      <c r="G62" s="194"/>
      <c r="H62" s="194"/>
      <c r="I62" s="194"/>
      <c r="J62" s="193"/>
      <c r="K62" s="193"/>
      <c r="L62" s="212"/>
      <c r="M62" s="212"/>
      <c r="N62" s="194"/>
      <c r="O62" s="195"/>
      <c r="P62" s="195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  <c r="AC62" s="194"/>
      <c r="AD62" s="194"/>
      <c r="AE62" s="194"/>
      <c r="AF62" s="194"/>
      <c r="AG62" s="194"/>
      <c r="AH62" s="194"/>
      <c r="AI62" s="194"/>
      <c r="AJ62" s="194"/>
      <c r="AK62" s="194"/>
      <c r="AL62" s="194"/>
      <c r="AM62" s="194"/>
      <c r="AN62" s="194"/>
      <c r="AO62" s="194"/>
      <c r="AP62" s="194"/>
      <c r="AQ62" s="194"/>
      <c r="AR62" s="194"/>
      <c r="AS62" s="194"/>
      <c r="AT62" s="194"/>
      <c r="AU62" s="194"/>
      <c r="AV62" s="194"/>
      <c r="AW62" s="194"/>
      <c r="AX62" s="194"/>
      <c r="AY62" s="194"/>
      <c r="AZ62" s="194"/>
      <c r="BA62" s="194"/>
      <c r="BB62" s="194"/>
      <c r="BC62" s="194"/>
      <c r="BD62" s="194"/>
      <c r="BE62" s="194"/>
      <c r="BF62" s="194"/>
      <c r="BG62" s="194"/>
      <c r="BH62" s="194"/>
      <c r="BI62" s="194"/>
      <c r="BJ62" s="194"/>
      <c r="BK62" s="194"/>
      <c r="BL62" s="193"/>
      <c r="BM62" s="193"/>
    </row>
    <row r="63" spans="1:65" s="196" customFormat="1" ht="15.75" x14ac:dyDescent="0.2">
      <c r="A63" s="217">
        <v>0</v>
      </c>
      <c r="B63" s="218"/>
      <c r="C63" s="219">
        <v>0</v>
      </c>
      <c r="D63" s="220">
        <v>0</v>
      </c>
      <c r="E63" s="221">
        <f t="shared" ref="E63:E69" si="3">IF(A63="","",IF(C63="","",IF(D63="","",ROUND(ROUND(D63,4)*ROUND(C63,2)*ROUND(A63,2),2))))</f>
        <v>0</v>
      </c>
      <c r="F63" s="194"/>
      <c r="G63" s="194"/>
      <c r="H63" s="194"/>
      <c r="I63" s="194"/>
      <c r="J63" s="193"/>
      <c r="K63" s="193"/>
      <c r="L63" s="212"/>
      <c r="M63" s="212"/>
      <c r="N63" s="194"/>
      <c r="O63" s="195"/>
      <c r="P63" s="195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94"/>
      <c r="BB63" s="194"/>
      <c r="BC63" s="194"/>
      <c r="BD63" s="194"/>
      <c r="BE63" s="194"/>
      <c r="BF63" s="194"/>
      <c r="BG63" s="194"/>
      <c r="BH63" s="194"/>
      <c r="BI63" s="194"/>
      <c r="BJ63" s="194"/>
      <c r="BK63" s="194"/>
      <c r="BL63" s="193"/>
      <c r="BM63" s="193"/>
    </row>
    <row r="64" spans="1:65" s="196" customFormat="1" ht="15.75" x14ac:dyDescent="0.2">
      <c r="A64" s="217">
        <v>0</v>
      </c>
      <c r="B64" s="218"/>
      <c r="C64" s="219">
        <v>0</v>
      </c>
      <c r="D64" s="220">
        <v>0</v>
      </c>
      <c r="E64" s="221">
        <f t="shared" si="3"/>
        <v>0</v>
      </c>
      <c r="F64" s="194"/>
      <c r="G64" s="194"/>
      <c r="H64" s="194"/>
      <c r="I64" s="194"/>
      <c r="J64" s="193"/>
      <c r="K64" s="193"/>
      <c r="L64" s="212"/>
      <c r="M64" s="212"/>
      <c r="N64" s="194"/>
      <c r="O64" s="195"/>
      <c r="P64" s="195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4"/>
      <c r="AB64" s="194"/>
      <c r="AC64" s="194"/>
      <c r="AD64" s="194"/>
      <c r="AE64" s="194"/>
      <c r="AF64" s="194"/>
      <c r="AG64" s="194"/>
      <c r="AH64" s="194"/>
      <c r="AI64" s="194"/>
      <c r="AJ64" s="194"/>
      <c r="AK64" s="194"/>
      <c r="AL64" s="194"/>
      <c r="AM64" s="194"/>
      <c r="AN64" s="194"/>
      <c r="AO64" s="194"/>
      <c r="AP64" s="194"/>
      <c r="AQ64" s="194"/>
      <c r="AR64" s="194"/>
      <c r="AS64" s="194"/>
      <c r="AT64" s="194"/>
      <c r="AU64" s="194"/>
      <c r="AV64" s="194"/>
      <c r="AW64" s="194"/>
      <c r="AX64" s="194"/>
      <c r="AY64" s="194"/>
      <c r="AZ64" s="194"/>
      <c r="BA64" s="194"/>
      <c r="BB64" s="194"/>
      <c r="BC64" s="194"/>
      <c r="BD64" s="194"/>
      <c r="BE64" s="194"/>
      <c r="BF64" s="194"/>
      <c r="BG64" s="194"/>
      <c r="BH64" s="194"/>
      <c r="BI64" s="194"/>
      <c r="BJ64" s="194"/>
      <c r="BK64" s="194"/>
      <c r="BL64" s="193"/>
      <c r="BM64" s="193"/>
    </row>
    <row r="65" spans="1:65" s="196" customFormat="1" ht="15.75" x14ac:dyDescent="0.2">
      <c r="A65" s="217">
        <v>0</v>
      </c>
      <c r="B65" s="218"/>
      <c r="C65" s="219">
        <v>0</v>
      </c>
      <c r="D65" s="220">
        <v>0</v>
      </c>
      <c r="E65" s="221">
        <f t="shared" si="3"/>
        <v>0</v>
      </c>
      <c r="F65" s="194"/>
      <c r="G65" s="194"/>
      <c r="H65" s="194"/>
      <c r="I65" s="194"/>
      <c r="J65" s="193"/>
      <c r="K65" s="193"/>
      <c r="L65" s="212"/>
      <c r="M65" s="212"/>
      <c r="N65" s="194"/>
      <c r="O65" s="195"/>
      <c r="P65" s="195"/>
      <c r="Q65" s="194"/>
      <c r="R65" s="194"/>
      <c r="S65" s="194"/>
      <c r="T65" s="194"/>
      <c r="U65" s="194"/>
      <c r="V65" s="194"/>
      <c r="W65" s="194"/>
      <c r="X65" s="194"/>
      <c r="Y65" s="194"/>
      <c r="Z65" s="194"/>
      <c r="AA65" s="194"/>
      <c r="AB65" s="194"/>
      <c r="AC65" s="194"/>
      <c r="AD65" s="194"/>
      <c r="AE65" s="194"/>
      <c r="AF65" s="194"/>
      <c r="AG65" s="194"/>
      <c r="AH65" s="194"/>
      <c r="AI65" s="194"/>
      <c r="AJ65" s="194"/>
      <c r="AK65" s="194"/>
      <c r="AL65" s="194"/>
      <c r="AM65" s="194"/>
      <c r="AN65" s="194"/>
      <c r="AO65" s="194"/>
      <c r="AP65" s="194"/>
      <c r="AQ65" s="194"/>
      <c r="AR65" s="194"/>
      <c r="AS65" s="194"/>
      <c r="AT65" s="194"/>
      <c r="AU65" s="194"/>
      <c r="AV65" s="194"/>
      <c r="AW65" s="194"/>
      <c r="AX65" s="194"/>
      <c r="AY65" s="194"/>
      <c r="AZ65" s="194"/>
      <c r="BA65" s="194"/>
      <c r="BB65" s="194"/>
      <c r="BC65" s="194"/>
      <c r="BD65" s="194"/>
      <c r="BE65" s="194"/>
      <c r="BF65" s="194"/>
      <c r="BG65" s="194"/>
      <c r="BH65" s="194"/>
      <c r="BI65" s="194"/>
      <c r="BJ65" s="194"/>
      <c r="BK65" s="194"/>
      <c r="BL65" s="193"/>
      <c r="BM65" s="193"/>
    </row>
    <row r="66" spans="1:65" s="196" customFormat="1" ht="15.75" x14ac:dyDescent="0.2">
      <c r="A66" s="217">
        <v>0</v>
      </c>
      <c r="B66" s="218"/>
      <c r="C66" s="219">
        <v>0</v>
      </c>
      <c r="D66" s="220">
        <v>0</v>
      </c>
      <c r="E66" s="221">
        <f t="shared" si="3"/>
        <v>0</v>
      </c>
      <c r="F66" s="194"/>
      <c r="G66" s="194"/>
      <c r="H66" s="194"/>
      <c r="I66" s="194"/>
      <c r="J66" s="193"/>
      <c r="K66" s="193"/>
      <c r="L66" s="212"/>
      <c r="M66" s="212"/>
      <c r="N66" s="194"/>
      <c r="O66" s="195"/>
      <c r="P66" s="195"/>
      <c r="Q66" s="194"/>
      <c r="R66" s="194"/>
      <c r="S66" s="194"/>
      <c r="T66" s="194"/>
      <c r="U66" s="194"/>
      <c r="V66" s="194"/>
      <c r="W66" s="194"/>
      <c r="X66" s="194"/>
      <c r="Y66" s="194"/>
      <c r="Z66" s="194"/>
      <c r="AA66" s="194"/>
      <c r="AB66" s="194"/>
      <c r="AC66" s="194"/>
      <c r="AD66" s="194"/>
      <c r="AE66" s="194"/>
      <c r="AF66" s="194"/>
      <c r="AG66" s="194"/>
      <c r="AH66" s="194"/>
      <c r="AI66" s="194"/>
      <c r="AJ66" s="194"/>
      <c r="AK66" s="194"/>
      <c r="AL66" s="194"/>
      <c r="AM66" s="194"/>
      <c r="AN66" s="194"/>
      <c r="AO66" s="194"/>
      <c r="AP66" s="194"/>
      <c r="AQ66" s="194"/>
      <c r="AR66" s="194"/>
      <c r="AS66" s="194"/>
      <c r="AT66" s="194"/>
      <c r="AU66" s="194"/>
      <c r="AV66" s="194"/>
      <c r="AW66" s="194"/>
      <c r="AX66" s="194"/>
      <c r="AY66" s="194"/>
      <c r="AZ66" s="194"/>
      <c r="BA66" s="194"/>
      <c r="BB66" s="194"/>
      <c r="BC66" s="194"/>
      <c r="BD66" s="194"/>
      <c r="BE66" s="194"/>
      <c r="BF66" s="194"/>
      <c r="BG66" s="194"/>
      <c r="BH66" s="194"/>
      <c r="BI66" s="194"/>
      <c r="BJ66" s="194"/>
      <c r="BK66" s="194"/>
      <c r="BL66" s="193"/>
      <c r="BM66" s="193"/>
    </row>
    <row r="67" spans="1:65" s="196" customFormat="1" ht="15.75" x14ac:dyDescent="0.2">
      <c r="A67" s="217">
        <v>0</v>
      </c>
      <c r="B67" s="218"/>
      <c r="C67" s="219">
        <v>0</v>
      </c>
      <c r="D67" s="220">
        <v>0</v>
      </c>
      <c r="E67" s="221">
        <f t="shared" si="3"/>
        <v>0</v>
      </c>
      <c r="F67" s="194"/>
      <c r="G67" s="194"/>
      <c r="H67" s="194"/>
      <c r="I67" s="194"/>
      <c r="J67" s="193"/>
      <c r="K67" s="193"/>
      <c r="L67" s="212"/>
      <c r="M67" s="212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  <c r="AO67" s="194"/>
      <c r="AP67" s="194"/>
      <c r="AQ67" s="194"/>
      <c r="AR67" s="194"/>
      <c r="AS67" s="194"/>
      <c r="AT67" s="194"/>
      <c r="AU67" s="194"/>
      <c r="AV67" s="194"/>
      <c r="AW67" s="194"/>
      <c r="AX67" s="194"/>
      <c r="AY67" s="194"/>
      <c r="AZ67" s="194"/>
      <c r="BA67" s="194"/>
      <c r="BB67" s="194"/>
      <c r="BC67" s="194"/>
      <c r="BD67" s="194"/>
      <c r="BE67" s="194"/>
      <c r="BF67" s="194"/>
      <c r="BG67" s="194"/>
      <c r="BH67" s="194"/>
      <c r="BI67" s="194"/>
      <c r="BJ67" s="194"/>
      <c r="BK67" s="194"/>
      <c r="BL67" s="193"/>
      <c r="BM67" s="193"/>
    </row>
    <row r="68" spans="1:65" s="196" customFormat="1" ht="15.75" x14ac:dyDescent="0.2">
      <c r="A68" s="217">
        <v>0</v>
      </c>
      <c r="B68" s="218"/>
      <c r="C68" s="219">
        <v>0</v>
      </c>
      <c r="D68" s="220">
        <v>0</v>
      </c>
      <c r="E68" s="221">
        <f t="shared" si="3"/>
        <v>0</v>
      </c>
      <c r="F68" s="194"/>
      <c r="G68" s="194"/>
      <c r="H68" s="194"/>
      <c r="I68" s="194"/>
      <c r="J68" s="193"/>
      <c r="K68" s="193"/>
      <c r="L68" s="212"/>
      <c r="M68" s="212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  <c r="AC68" s="194"/>
      <c r="AD68" s="194"/>
      <c r="AE68" s="194"/>
      <c r="AF68" s="194"/>
      <c r="AG68" s="194"/>
      <c r="AH68" s="194"/>
      <c r="AI68" s="194"/>
      <c r="AJ68" s="194"/>
      <c r="AK68" s="194"/>
      <c r="AL68" s="194"/>
      <c r="AM68" s="194"/>
      <c r="AN68" s="194"/>
      <c r="AO68" s="194"/>
      <c r="AP68" s="194"/>
      <c r="AQ68" s="194"/>
      <c r="AR68" s="194"/>
      <c r="AS68" s="194"/>
      <c r="AT68" s="194"/>
      <c r="AU68" s="194"/>
      <c r="AV68" s="194"/>
      <c r="AW68" s="194"/>
      <c r="AX68" s="194"/>
      <c r="AY68" s="194"/>
      <c r="AZ68" s="194"/>
      <c r="BA68" s="194"/>
      <c r="BB68" s="194"/>
      <c r="BC68" s="194"/>
      <c r="BD68" s="194"/>
      <c r="BE68" s="194"/>
      <c r="BF68" s="194"/>
      <c r="BG68" s="194"/>
      <c r="BH68" s="194"/>
      <c r="BI68" s="194"/>
      <c r="BJ68" s="194"/>
      <c r="BK68" s="194"/>
      <c r="BL68" s="193"/>
      <c r="BM68" s="193"/>
    </row>
    <row r="69" spans="1:65" s="196" customFormat="1" ht="15.75" x14ac:dyDescent="0.2">
      <c r="A69" s="217">
        <v>0</v>
      </c>
      <c r="B69" s="218"/>
      <c r="C69" s="219">
        <v>0</v>
      </c>
      <c r="D69" s="220">
        <v>0</v>
      </c>
      <c r="E69" s="221">
        <f t="shared" si="3"/>
        <v>0</v>
      </c>
      <c r="F69" s="194"/>
      <c r="G69" s="223" t="s">
        <v>286</v>
      </c>
      <c r="H69" s="223" t="s">
        <v>287</v>
      </c>
      <c r="I69" s="194"/>
      <c r="J69" s="193"/>
      <c r="K69" s="193"/>
      <c r="L69" s="212"/>
      <c r="M69" s="212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4"/>
      <c r="Y69" s="194"/>
      <c r="Z69" s="194"/>
      <c r="AA69" s="194"/>
      <c r="AB69" s="194"/>
      <c r="AC69" s="194"/>
      <c r="AD69" s="194"/>
      <c r="AE69" s="194"/>
      <c r="AF69" s="194"/>
      <c r="AG69" s="194"/>
      <c r="AH69" s="194"/>
      <c r="AI69" s="194"/>
      <c r="AJ69" s="194"/>
      <c r="AK69" s="194"/>
      <c r="AL69" s="194"/>
      <c r="AM69" s="194"/>
      <c r="AN69" s="194"/>
      <c r="AO69" s="194"/>
      <c r="AP69" s="194"/>
      <c r="AQ69" s="194"/>
      <c r="AR69" s="194"/>
      <c r="AS69" s="194"/>
      <c r="AT69" s="194"/>
      <c r="AU69" s="194"/>
      <c r="AV69" s="194"/>
      <c r="AW69" s="194"/>
      <c r="AX69" s="194"/>
      <c r="AY69" s="194"/>
      <c r="AZ69" s="194"/>
      <c r="BA69" s="194"/>
      <c r="BB69" s="194"/>
      <c r="BC69" s="194"/>
      <c r="BD69" s="194"/>
      <c r="BE69" s="194"/>
      <c r="BF69" s="194"/>
      <c r="BG69" s="194"/>
      <c r="BH69" s="194"/>
      <c r="BI69" s="194"/>
      <c r="BJ69" s="194"/>
      <c r="BK69" s="194"/>
      <c r="BL69" s="193"/>
      <c r="BM69" s="193"/>
    </row>
    <row r="70" spans="1:65" s="196" customFormat="1" ht="20.100000000000001" customHeight="1" x14ac:dyDescent="0.2">
      <c r="A70" s="213" t="str">
        <f xml:space="preserve"> "TOTAL"&amp;MID(A61,3,40)</f>
        <v>TOTAL Infraestructura y obras</v>
      </c>
      <c r="B70" s="214"/>
      <c r="C70" s="214"/>
      <c r="D70" s="214"/>
      <c r="E70" s="224">
        <f>SUM(E64:E69)</f>
        <v>0</v>
      </c>
      <c r="F70" s="194"/>
      <c r="G70" s="225">
        <f>+E70+G59</f>
        <v>0</v>
      </c>
      <c r="H70" s="225">
        <f ca="1">+$H$2-INDIRECT($J$7)+G70</f>
        <v>0</v>
      </c>
      <c r="I70" s="194"/>
      <c r="J70" s="193"/>
      <c r="K70" s="193"/>
      <c r="L70" s="212"/>
      <c r="M70" s="212"/>
      <c r="N70" s="194"/>
      <c r="O70" s="194"/>
      <c r="P70" s="194"/>
      <c r="Q70" s="194"/>
      <c r="R70" s="194"/>
      <c r="S70" s="194"/>
      <c r="T70" s="194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  <c r="AF70" s="194"/>
      <c r="AG70" s="194"/>
      <c r="AH70" s="194"/>
      <c r="AI70" s="194"/>
      <c r="AJ70" s="194"/>
      <c r="AK70" s="194"/>
      <c r="AL70" s="194"/>
      <c r="AM70" s="194"/>
      <c r="AN70" s="194"/>
      <c r="AO70" s="194"/>
      <c r="AP70" s="194"/>
      <c r="AQ70" s="194"/>
      <c r="AR70" s="194"/>
      <c r="AS70" s="194"/>
      <c r="AT70" s="194"/>
      <c r="AU70" s="194"/>
      <c r="AV70" s="194"/>
      <c r="AW70" s="194"/>
      <c r="AX70" s="194"/>
      <c r="AY70" s="194"/>
      <c r="AZ70" s="194"/>
      <c r="BA70" s="194"/>
      <c r="BB70" s="194"/>
      <c r="BC70" s="194"/>
      <c r="BD70" s="194"/>
      <c r="BE70" s="194"/>
      <c r="BF70" s="194"/>
      <c r="BG70" s="194"/>
      <c r="BH70" s="194"/>
      <c r="BI70" s="194"/>
      <c r="BJ70" s="194"/>
      <c r="BK70" s="194"/>
      <c r="BL70" s="193"/>
      <c r="BM70" s="193"/>
    </row>
    <row r="71" spans="1:65" s="196" customFormat="1" ht="20.100000000000001" customHeight="1" x14ac:dyDescent="0.2">
      <c r="A71" s="234"/>
      <c r="B71" s="193"/>
      <c r="C71" s="193"/>
      <c r="D71" s="193"/>
      <c r="E71" s="193"/>
      <c r="F71" s="194"/>
      <c r="G71" s="194"/>
      <c r="H71" s="194"/>
      <c r="I71" s="194"/>
      <c r="J71" s="193"/>
      <c r="K71" s="193"/>
      <c r="L71" s="212"/>
      <c r="M71" s="212"/>
      <c r="N71" s="194"/>
      <c r="O71" s="194"/>
      <c r="P71" s="194"/>
      <c r="Q71" s="194"/>
      <c r="R71" s="194"/>
      <c r="S71" s="194"/>
      <c r="T71" s="194"/>
      <c r="U71" s="194"/>
      <c r="V71" s="194"/>
      <c r="W71" s="194"/>
      <c r="X71" s="194"/>
      <c r="Y71" s="194"/>
      <c r="Z71" s="194"/>
      <c r="AA71" s="194"/>
      <c r="AB71" s="194"/>
      <c r="AC71" s="194"/>
      <c r="AD71" s="194"/>
      <c r="AE71" s="194"/>
      <c r="AF71" s="194"/>
      <c r="AG71" s="194"/>
      <c r="AH71" s="194"/>
      <c r="AI71" s="194"/>
      <c r="AJ71" s="194"/>
      <c r="AK71" s="194"/>
      <c r="AL71" s="194"/>
      <c r="AM71" s="194"/>
      <c r="AN71" s="194"/>
      <c r="AO71" s="194"/>
      <c r="AP71" s="194"/>
      <c r="AQ71" s="194"/>
      <c r="AR71" s="194"/>
      <c r="AS71" s="194"/>
      <c r="AT71" s="194"/>
      <c r="AU71" s="194"/>
      <c r="AV71" s="194"/>
      <c r="AW71" s="194"/>
      <c r="AX71" s="194"/>
      <c r="AY71" s="194"/>
      <c r="AZ71" s="194"/>
      <c r="BA71" s="194"/>
      <c r="BB71" s="194"/>
      <c r="BC71" s="194"/>
      <c r="BD71" s="194"/>
      <c r="BE71" s="194"/>
      <c r="BF71" s="194"/>
      <c r="BG71" s="194"/>
      <c r="BH71" s="194"/>
      <c r="BI71" s="194"/>
      <c r="BJ71" s="194"/>
      <c r="BK71" s="194"/>
      <c r="BL71" s="193"/>
      <c r="BM71" s="193"/>
    </row>
    <row r="72" spans="1:65" s="241" customFormat="1" ht="24.95" customHeight="1" x14ac:dyDescent="0.2">
      <c r="A72" s="235" t="s">
        <v>36</v>
      </c>
      <c r="B72" s="236"/>
      <c r="C72" s="236"/>
      <c r="D72" s="236"/>
      <c r="E72" s="237">
        <f>E25+E28+E31+E48+E59+E70</f>
        <v>0</v>
      </c>
      <c r="F72" s="238"/>
      <c r="G72" s="238"/>
      <c r="H72" s="238"/>
      <c r="I72" s="238"/>
      <c r="J72" s="239"/>
      <c r="K72" s="239"/>
      <c r="L72" s="240"/>
      <c r="M72" s="240"/>
      <c r="N72" s="238"/>
      <c r="O72" s="238"/>
      <c r="P72" s="238"/>
      <c r="Q72" s="238"/>
      <c r="R72" s="238"/>
      <c r="S72" s="238"/>
      <c r="T72" s="238"/>
      <c r="U72" s="238"/>
      <c r="V72" s="238"/>
      <c r="W72" s="238"/>
      <c r="X72" s="238"/>
      <c r="Y72" s="238"/>
      <c r="Z72" s="238"/>
      <c r="AA72" s="238"/>
      <c r="AB72" s="238"/>
      <c r="AC72" s="238"/>
      <c r="AD72" s="238"/>
      <c r="AE72" s="238"/>
      <c r="AF72" s="238"/>
      <c r="AG72" s="238"/>
      <c r="AH72" s="238"/>
      <c r="AI72" s="238"/>
      <c r="AJ72" s="238"/>
      <c r="AK72" s="238"/>
      <c r="AL72" s="238"/>
      <c r="AM72" s="238"/>
      <c r="AN72" s="238"/>
      <c r="AO72" s="238"/>
      <c r="AP72" s="238"/>
      <c r="AQ72" s="238"/>
      <c r="AR72" s="238"/>
      <c r="AS72" s="238"/>
      <c r="AT72" s="238"/>
      <c r="AU72" s="238"/>
      <c r="AV72" s="238"/>
      <c r="AW72" s="238"/>
      <c r="AX72" s="238"/>
      <c r="AY72" s="238"/>
      <c r="AZ72" s="238"/>
      <c r="BA72" s="238"/>
      <c r="BB72" s="238"/>
      <c r="BC72" s="238"/>
      <c r="BD72" s="238"/>
      <c r="BE72" s="238"/>
      <c r="BF72" s="238"/>
      <c r="BG72" s="238"/>
      <c r="BH72" s="238"/>
      <c r="BI72" s="238"/>
      <c r="BJ72" s="238"/>
      <c r="BK72" s="238"/>
      <c r="BL72" s="239"/>
      <c r="BM72" s="239"/>
    </row>
    <row r="73" spans="1:65" s="196" customFormat="1" ht="20.100000000000001" customHeight="1" x14ac:dyDescent="0.2">
      <c r="A73" s="242"/>
      <c r="B73" s="212"/>
      <c r="C73" s="212"/>
      <c r="D73" s="212"/>
      <c r="E73" s="212"/>
      <c r="F73" s="194"/>
      <c r="G73" s="194"/>
      <c r="H73" s="194"/>
      <c r="I73" s="194"/>
      <c r="J73" s="193"/>
      <c r="K73" s="193"/>
      <c r="L73" s="212"/>
      <c r="M73" s="212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194"/>
      <c r="AS73" s="194"/>
      <c r="AT73" s="194"/>
      <c r="AU73" s="194"/>
      <c r="AV73" s="194"/>
      <c r="AW73" s="194"/>
      <c r="AX73" s="194"/>
      <c r="AY73" s="194"/>
      <c r="AZ73" s="194"/>
      <c r="BA73" s="194"/>
      <c r="BB73" s="194"/>
      <c r="BC73" s="194"/>
      <c r="BD73" s="194"/>
      <c r="BE73" s="194"/>
      <c r="BF73" s="194"/>
      <c r="BG73" s="194"/>
      <c r="BH73" s="194"/>
      <c r="BI73" s="194"/>
      <c r="BJ73" s="194"/>
      <c r="BK73" s="194"/>
      <c r="BL73" s="193"/>
      <c r="BM73" s="193"/>
    </row>
    <row r="74" spans="1:65" s="196" customFormat="1" ht="32.25" x14ac:dyDescent="0.2">
      <c r="A74" s="278" t="str">
        <f>+A1</f>
        <v>0001_ACRONIMO_XYZ</v>
      </c>
      <c r="B74" s="278"/>
      <c r="C74" s="278"/>
      <c r="D74" s="278"/>
      <c r="E74" s="278"/>
      <c r="F74" s="190"/>
      <c r="G74" s="190"/>
      <c r="H74" s="190"/>
      <c r="I74" s="190"/>
      <c r="J74" s="192"/>
      <c r="K74" s="192"/>
      <c r="L74" s="193"/>
      <c r="M74" s="193"/>
      <c r="N74" s="194"/>
      <c r="O74" s="195"/>
      <c r="P74" s="195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  <c r="AY74" s="194"/>
      <c r="AZ74" s="194"/>
      <c r="BA74" s="194"/>
      <c r="BB74" s="194"/>
      <c r="BC74" s="194"/>
      <c r="BD74" s="194"/>
      <c r="BE74" s="194"/>
      <c r="BF74" s="194"/>
      <c r="BG74" s="194"/>
      <c r="BH74" s="194"/>
      <c r="BI74" s="194"/>
      <c r="BJ74" s="194"/>
      <c r="BK74" s="194"/>
      <c r="BL74" s="193"/>
      <c r="BM74" s="193"/>
    </row>
    <row r="75" spans="1:65" s="196" customFormat="1" ht="32.25" x14ac:dyDescent="0.2">
      <c r="A75" s="278" t="str">
        <f ca="1">+A2</f>
        <v>Escribir denominación BP</v>
      </c>
      <c r="B75" s="278"/>
      <c r="C75" s="278"/>
      <c r="D75" s="278"/>
      <c r="E75" s="278"/>
      <c r="F75" s="190"/>
      <c r="G75" s="190"/>
      <c r="H75" s="190"/>
      <c r="I75" s="190"/>
      <c r="J75" s="192"/>
      <c r="K75" s="192"/>
      <c r="L75" s="193"/>
      <c r="M75" s="193"/>
      <c r="N75" s="194"/>
      <c r="O75" s="195"/>
      <c r="P75" s="195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4"/>
      <c r="AM75" s="194"/>
      <c r="AN75" s="194"/>
      <c r="AO75" s="194"/>
      <c r="AP75" s="194"/>
      <c r="AQ75" s="194"/>
      <c r="AR75" s="194"/>
      <c r="AS75" s="194"/>
      <c r="AT75" s="194"/>
      <c r="AU75" s="194"/>
      <c r="AV75" s="194"/>
      <c r="AW75" s="194"/>
      <c r="AX75" s="194"/>
      <c r="AY75" s="194"/>
      <c r="AZ75" s="194"/>
      <c r="BA75" s="194"/>
      <c r="BB75" s="194"/>
      <c r="BC75" s="194"/>
      <c r="BD75" s="194"/>
      <c r="BE75" s="194"/>
      <c r="BF75" s="194"/>
      <c r="BG75" s="194"/>
      <c r="BH75" s="194"/>
      <c r="BI75" s="194"/>
      <c r="BJ75" s="194"/>
      <c r="BK75" s="194"/>
      <c r="BL75" s="193"/>
      <c r="BM75" s="193"/>
    </row>
    <row r="76" spans="1:65" s="196" customFormat="1" ht="20.100000000000001" customHeight="1" x14ac:dyDescent="0.2">
      <c r="A76" s="212"/>
      <c r="B76" s="212"/>
      <c r="C76" s="212"/>
      <c r="D76" s="212"/>
      <c r="E76" s="212"/>
      <c r="F76" s="194"/>
      <c r="G76" s="194"/>
      <c r="H76" s="194"/>
      <c r="I76" s="194"/>
      <c r="J76" s="193"/>
      <c r="K76" s="193"/>
      <c r="L76" s="212"/>
      <c r="M76" s="212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  <c r="AY76" s="194"/>
      <c r="AZ76" s="194"/>
      <c r="BA76" s="194"/>
      <c r="BB76" s="194"/>
      <c r="BC76" s="194"/>
      <c r="BD76" s="194"/>
      <c r="BE76" s="194"/>
      <c r="BF76" s="194"/>
      <c r="BG76" s="194"/>
      <c r="BH76" s="194"/>
      <c r="BI76" s="194"/>
      <c r="BJ76" s="194"/>
      <c r="BK76" s="194"/>
      <c r="BL76" s="193"/>
      <c r="BM76" s="193"/>
    </row>
    <row r="77" spans="1:65" s="241" customFormat="1" ht="24.95" customHeight="1" x14ac:dyDescent="0.2">
      <c r="A77" s="200" t="str">
        <f>"ACTIVIDAD 2: "&amp;'1.INTRO'!B30</f>
        <v>ACTIVIDAD 2: Escribir aquí el título de la actividad 2</v>
      </c>
      <c r="B77" s="201"/>
      <c r="C77" s="243"/>
      <c r="D77" s="243"/>
      <c r="E77" s="244"/>
      <c r="F77" s="238"/>
      <c r="G77" s="238"/>
      <c r="H77" s="238"/>
      <c r="I77" s="238"/>
      <c r="J77" s="239"/>
      <c r="K77" s="239"/>
      <c r="L77" s="240"/>
      <c r="M77" s="240"/>
      <c r="N77" s="238"/>
      <c r="O77" s="238"/>
      <c r="P77" s="238"/>
      <c r="Q77" s="238"/>
      <c r="R77" s="238"/>
      <c r="S77" s="238"/>
      <c r="T77" s="238"/>
      <c r="U77" s="238"/>
      <c r="V77" s="238"/>
      <c r="W77" s="238"/>
      <c r="X77" s="238"/>
      <c r="Y77" s="238"/>
      <c r="Z77" s="238"/>
      <c r="AA77" s="238"/>
      <c r="AB77" s="238"/>
      <c r="AC77" s="238"/>
      <c r="AD77" s="238"/>
      <c r="AE77" s="238"/>
      <c r="AF77" s="238"/>
      <c r="AG77" s="238"/>
      <c r="AH77" s="238"/>
      <c r="AI77" s="238"/>
      <c r="AJ77" s="238"/>
      <c r="AK77" s="238"/>
      <c r="AL77" s="238"/>
      <c r="AM77" s="238"/>
      <c r="AN77" s="238"/>
      <c r="AO77" s="238"/>
      <c r="AP77" s="238"/>
      <c r="AQ77" s="238"/>
      <c r="AR77" s="238"/>
      <c r="AS77" s="238"/>
      <c r="AT77" s="238"/>
      <c r="AU77" s="238"/>
      <c r="AV77" s="238"/>
      <c r="AW77" s="238"/>
      <c r="AX77" s="238"/>
      <c r="AY77" s="238"/>
      <c r="AZ77" s="238"/>
      <c r="BA77" s="238"/>
      <c r="BB77" s="238"/>
      <c r="BC77" s="238"/>
      <c r="BD77" s="238"/>
      <c r="BE77" s="238"/>
      <c r="BF77" s="238"/>
      <c r="BG77" s="238"/>
      <c r="BH77" s="238"/>
      <c r="BI77" s="238"/>
      <c r="BJ77" s="238"/>
      <c r="BK77" s="238"/>
      <c r="BL77" s="239"/>
      <c r="BM77" s="239"/>
    </row>
    <row r="78" spans="1:65" s="196" customFormat="1" ht="20.100000000000001" customHeight="1" x14ac:dyDescent="0.2">
      <c r="A78" s="212"/>
      <c r="B78" s="212"/>
      <c r="C78" s="212"/>
      <c r="D78" s="212"/>
      <c r="E78" s="212"/>
      <c r="F78" s="194"/>
      <c r="G78" s="194"/>
      <c r="H78" s="194"/>
      <c r="I78" s="194"/>
      <c r="J78" s="193"/>
      <c r="K78" s="193"/>
      <c r="L78" s="212"/>
      <c r="M78" s="212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  <c r="AC78" s="194"/>
      <c r="AD78" s="194"/>
      <c r="AE78" s="194"/>
      <c r="AF78" s="194"/>
      <c r="AG78" s="194"/>
      <c r="AH78" s="194"/>
      <c r="AI78" s="194"/>
      <c r="AJ78" s="194"/>
      <c r="AK78" s="194"/>
      <c r="AL78" s="194"/>
      <c r="AM78" s="194"/>
      <c r="AN78" s="194"/>
      <c r="AO78" s="194"/>
      <c r="AP78" s="194"/>
      <c r="AQ78" s="194"/>
      <c r="AR78" s="194"/>
      <c r="AS78" s="194"/>
      <c r="AT78" s="194"/>
      <c r="AU78" s="194"/>
      <c r="AV78" s="194"/>
      <c r="AW78" s="194"/>
      <c r="AX78" s="194"/>
      <c r="AY78" s="194"/>
      <c r="AZ78" s="194"/>
      <c r="BA78" s="194"/>
      <c r="BB78" s="194"/>
      <c r="BC78" s="194"/>
      <c r="BD78" s="194"/>
      <c r="BE78" s="194"/>
      <c r="BF78" s="194"/>
      <c r="BG78" s="194"/>
      <c r="BH78" s="194"/>
      <c r="BI78" s="194"/>
      <c r="BJ78" s="194"/>
      <c r="BK78" s="194"/>
      <c r="BL78" s="193"/>
      <c r="BM78" s="193"/>
    </row>
    <row r="79" spans="1:65" s="196" customFormat="1" ht="20.100000000000001" customHeight="1" x14ac:dyDescent="0.2">
      <c r="A79" s="213" t="str">
        <f>+A6</f>
        <v>1. Personal</v>
      </c>
      <c r="B79" s="245"/>
      <c r="C79" s="214"/>
      <c r="D79" s="245"/>
      <c r="E79" s="246"/>
      <c r="F79" s="194"/>
      <c r="G79" s="194"/>
      <c r="H79" s="194"/>
      <c r="I79" s="194"/>
      <c r="J79" s="193"/>
      <c r="K79" s="193"/>
      <c r="L79" s="212"/>
      <c r="M79" s="212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4"/>
      <c r="AM79" s="194"/>
      <c r="AN79" s="194"/>
      <c r="AO79" s="194"/>
      <c r="AP79" s="194"/>
      <c r="AQ79" s="194"/>
      <c r="AR79" s="194"/>
      <c r="AS79" s="194"/>
      <c r="AT79" s="194"/>
      <c r="AU79" s="194"/>
      <c r="AV79" s="194"/>
      <c r="AW79" s="194"/>
      <c r="AX79" s="194"/>
      <c r="AY79" s="194"/>
      <c r="AZ79" s="194"/>
      <c r="BA79" s="194"/>
      <c r="BB79" s="194"/>
      <c r="BC79" s="194"/>
      <c r="BD79" s="194"/>
      <c r="BE79" s="194"/>
      <c r="BF79" s="194"/>
      <c r="BG79" s="194"/>
      <c r="BH79" s="194"/>
      <c r="BI79" s="194"/>
      <c r="BJ79" s="194"/>
      <c r="BK79" s="194"/>
      <c r="BL79" s="193"/>
      <c r="BM79" s="193"/>
    </row>
    <row r="80" spans="1:65" s="196" customFormat="1" ht="31.5" x14ac:dyDescent="0.2">
      <c r="A80" s="216" t="s">
        <v>257</v>
      </c>
      <c r="B80" s="216" t="s">
        <v>258</v>
      </c>
      <c r="C80" s="216" t="s">
        <v>259</v>
      </c>
      <c r="D80" s="216" t="s">
        <v>260</v>
      </c>
      <c r="E80" s="216" t="s">
        <v>19</v>
      </c>
      <c r="F80" s="194"/>
      <c r="G80" s="194"/>
      <c r="H80" s="194"/>
      <c r="I80" s="194"/>
      <c r="J80" s="193"/>
      <c r="K80" s="193"/>
      <c r="L80" s="212"/>
      <c r="M80" s="212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4"/>
      <c r="AD80" s="194"/>
      <c r="AE80" s="194"/>
      <c r="AF80" s="194"/>
      <c r="AG80" s="194"/>
      <c r="AH80" s="194"/>
      <c r="AI80" s="194"/>
      <c r="AJ80" s="194"/>
      <c r="AK80" s="194"/>
      <c r="AL80" s="194"/>
      <c r="AM80" s="194"/>
      <c r="AN80" s="194"/>
      <c r="AO80" s="194"/>
      <c r="AP80" s="194"/>
      <c r="AQ80" s="194"/>
      <c r="AR80" s="194"/>
      <c r="AS80" s="194"/>
      <c r="AT80" s="194"/>
      <c r="AU80" s="194"/>
      <c r="AV80" s="194"/>
      <c r="AW80" s="194"/>
      <c r="AX80" s="194"/>
      <c r="AY80" s="194"/>
      <c r="AZ80" s="194"/>
      <c r="BA80" s="194"/>
      <c r="BB80" s="194"/>
      <c r="BC80" s="194"/>
      <c r="BD80" s="194"/>
      <c r="BE80" s="194"/>
      <c r="BF80" s="194"/>
      <c r="BG80" s="194"/>
      <c r="BH80" s="194"/>
      <c r="BI80" s="194"/>
      <c r="BJ80" s="194"/>
      <c r="BK80" s="194"/>
      <c r="BL80" s="193"/>
      <c r="BM80" s="193"/>
    </row>
    <row r="81" spans="1:65" s="196" customFormat="1" ht="15.75" x14ac:dyDescent="0.2">
      <c r="A81" s="217">
        <v>0</v>
      </c>
      <c r="B81" s="218"/>
      <c r="C81" s="219">
        <v>0</v>
      </c>
      <c r="D81" s="220">
        <v>0</v>
      </c>
      <c r="E81" s="221">
        <f>IF(A81="","",IF(C81="","",IF(D81="","",ROUND(ROUND(D81,4)*ROUND(C81,2)*ROUND(A81,2),2))))</f>
        <v>0</v>
      </c>
      <c r="F81" s="194"/>
      <c r="G81" s="194"/>
      <c r="H81" s="194"/>
      <c r="I81" s="194"/>
      <c r="J81" s="193"/>
      <c r="K81" s="193"/>
      <c r="L81" s="212"/>
      <c r="M81" s="212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4"/>
      <c r="AM81" s="194"/>
      <c r="AN81" s="194"/>
      <c r="AO81" s="194"/>
      <c r="AP81" s="194"/>
      <c r="AQ81" s="194"/>
      <c r="AR81" s="194"/>
      <c r="AS81" s="194"/>
      <c r="AT81" s="194"/>
      <c r="AU81" s="194"/>
      <c r="AV81" s="194"/>
      <c r="AW81" s="194"/>
      <c r="AX81" s="194"/>
      <c r="AY81" s="194"/>
      <c r="AZ81" s="194"/>
      <c r="BA81" s="194"/>
      <c r="BB81" s="194"/>
      <c r="BC81" s="194"/>
      <c r="BD81" s="194"/>
      <c r="BE81" s="194"/>
      <c r="BF81" s="194"/>
      <c r="BG81" s="194"/>
      <c r="BH81" s="194"/>
      <c r="BI81" s="194"/>
      <c r="BJ81" s="194"/>
      <c r="BK81" s="194"/>
      <c r="BL81" s="193"/>
      <c r="BM81" s="193"/>
    </row>
    <row r="82" spans="1:65" s="196" customFormat="1" ht="15.75" x14ac:dyDescent="0.2">
      <c r="A82" s="217">
        <v>0</v>
      </c>
      <c r="B82" s="218"/>
      <c r="C82" s="219">
        <v>0</v>
      </c>
      <c r="D82" s="220">
        <v>0</v>
      </c>
      <c r="E82" s="221">
        <f t="shared" ref="E82:E97" si="4">IF(A82="","",IF(C82="","",IF(D82="","",ROUND(ROUND(D82,4)*ROUND(C82,2)*ROUND(A82,2),2))))</f>
        <v>0</v>
      </c>
      <c r="F82" s="194"/>
      <c r="G82" s="194"/>
      <c r="H82" s="194"/>
      <c r="I82" s="194"/>
      <c r="J82" s="193"/>
      <c r="K82" s="193"/>
      <c r="L82" s="212"/>
      <c r="M82" s="212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  <c r="AC82" s="194"/>
      <c r="AD82" s="194"/>
      <c r="AE82" s="194"/>
      <c r="AF82" s="194"/>
      <c r="AG82" s="194"/>
      <c r="AH82" s="194"/>
      <c r="AI82" s="194"/>
      <c r="AJ82" s="194"/>
      <c r="AK82" s="194"/>
      <c r="AL82" s="194"/>
      <c r="AM82" s="194"/>
      <c r="AN82" s="194"/>
      <c r="AO82" s="194"/>
      <c r="AP82" s="194"/>
      <c r="AQ82" s="194"/>
      <c r="AR82" s="194"/>
      <c r="AS82" s="194"/>
      <c r="AT82" s="194"/>
      <c r="AU82" s="194"/>
      <c r="AV82" s="194"/>
      <c r="AW82" s="194"/>
      <c r="AX82" s="194"/>
      <c r="AY82" s="194"/>
      <c r="AZ82" s="194"/>
      <c r="BA82" s="194"/>
      <c r="BB82" s="194"/>
      <c r="BC82" s="194"/>
      <c r="BD82" s="194"/>
      <c r="BE82" s="194"/>
      <c r="BF82" s="194"/>
      <c r="BG82" s="194"/>
      <c r="BH82" s="194"/>
      <c r="BI82" s="194"/>
      <c r="BJ82" s="194"/>
      <c r="BK82" s="194"/>
      <c r="BL82" s="193"/>
      <c r="BM82" s="193"/>
    </row>
    <row r="83" spans="1:65" s="196" customFormat="1" ht="15.75" x14ac:dyDescent="0.2">
      <c r="A83" s="217">
        <v>0</v>
      </c>
      <c r="B83" s="218"/>
      <c r="C83" s="219">
        <v>0</v>
      </c>
      <c r="D83" s="220">
        <v>0</v>
      </c>
      <c r="E83" s="221">
        <f t="shared" si="4"/>
        <v>0</v>
      </c>
      <c r="F83" s="194"/>
      <c r="G83" s="194"/>
      <c r="H83" s="194"/>
      <c r="I83" s="194"/>
      <c r="J83" s="193"/>
      <c r="K83" s="193"/>
      <c r="L83" s="212"/>
      <c r="M83" s="212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4"/>
      <c r="AM83" s="194"/>
      <c r="AN83" s="194"/>
      <c r="AO83" s="194"/>
      <c r="AP83" s="194"/>
      <c r="AQ83" s="194"/>
      <c r="AR83" s="194"/>
      <c r="AS83" s="194"/>
      <c r="AT83" s="194"/>
      <c r="AU83" s="194"/>
      <c r="AV83" s="194"/>
      <c r="AW83" s="194"/>
      <c r="AX83" s="194"/>
      <c r="AY83" s="194"/>
      <c r="AZ83" s="194"/>
      <c r="BA83" s="194"/>
      <c r="BB83" s="194"/>
      <c r="BC83" s="194"/>
      <c r="BD83" s="194"/>
      <c r="BE83" s="194"/>
      <c r="BF83" s="194"/>
      <c r="BG83" s="194"/>
      <c r="BH83" s="194"/>
      <c r="BI83" s="194"/>
      <c r="BJ83" s="194"/>
      <c r="BK83" s="194"/>
      <c r="BL83" s="193"/>
      <c r="BM83" s="193"/>
    </row>
    <row r="84" spans="1:65" s="196" customFormat="1" ht="15.75" x14ac:dyDescent="0.2">
      <c r="A84" s="217">
        <v>0</v>
      </c>
      <c r="B84" s="218"/>
      <c r="C84" s="219">
        <v>0</v>
      </c>
      <c r="D84" s="220">
        <v>0</v>
      </c>
      <c r="E84" s="221">
        <f t="shared" si="4"/>
        <v>0</v>
      </c>
      <c r="F84" s="194"/>
      <c r="G84" s="194"/>
      <c r="H84" s="194"/>
      <c r="I84" s="194"/>
      <c r="J84" s="193"/>
      <c r="K84" s="193"/>
      <c r="L84" s="212"/>
      <c r="M84" s="212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  <c r="AF84" s="194"/>
      <c r="AG84" s="194"/>
      <c r="AH84" s="194"/>
      <c r="AI84" s="194"/>
      <c r="AJ84" s="194"/>
      <c r="AK84" s="194"/>
      <c r="AL84" s="194"/>
      <c r="AM84" s="194"/>
      <c r="AN84" s="194"/>
      <c r="AO84" s="194"/>
      <c r="AP84" s="194"/>
      <c r="AQ84" s="194"/>
      <c r="AR84" s="194"/>
      <c r="AS84" s="194"/>
      <c r="AT84" s="194"/>
      <c r="AU84" s="194"/>
      <c r="AV84" s="194"/>
      <c r="AW84" s="194"/>
      <c r="AX84" s="194"/>
      <c r="AY84" s="194"/>
      <c r="AZ84" s="194"/>
      <c r="BA84" s="194"/>
      <c r="BB84" s="194"/>
      <c r="BC84" s="194"/>
      <c r="BD84" s="194"/>
      <c r="BE84" s="194"/>
      <c r="BF84" s="194"/>
      <c r="BG84" s="194"/>
      <c r="BH84" s="194"/>
      <c r="BI84" s="194"/>
      <c r="BJ84" s="194"/>
      <c r="BK84" s="194"/>
      <c r="BL84" s="193"/>
      <c r="BM84" s="193"/>
    </row>
    <row r="85" spans="1:65" s="196" customFormat="1" ht="15.75" x14ac:dyDescent="0.2">
      <c r="A85" s="217">
        <v>0</v>
      </c>
      <c r="B85" s="218"/>
      <c r="C85" s="219">
        <v>0</v>
      </c>
      <c r="D85" s="220">
        <v>0</v>
      </c>
      <c r="E85" s="221">
        <f t="shared" si="4"/>
        <v>0</v>
      </c>
      <c r="F85" s="194"/>
      <c r="G85" s="194"/>
      <c r="H85" s="194"/>
      <c r="I85" s="194"/>
      <c r="J85" s="193"/>
      <c r="K85" s="193"/>
      <c r="L85" s="212"/>
      <c r="M85" s="212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4"/>
      <c r="AM85" s="194"/>
      <c r="AN85" s="194"/>
      <c r="AO85" s="194"/>
      <c r="AP85" s="194"/>
      <c r="AQ85" s="194"/>
      <c r="AR85" s="194"/>
      <c r="AS85" s="194"/>
      <c r="AT85" s="194"/>
      <c r="AU85" s="194"/>
      <c r="AV85" s="194"/>
      <c r="AW85" s="194"/>
      <c r="AX85" s="194"/>
      <c r="AY85" s="194"/>
      <c r="AZ85" s="194"/>
      <c r="BA85" s="194"/>
      <c r="BB85" s="194"/>
      <c r="BC85" s="194"/>
      <c r="BD85" s="194"/>
      <c r="BE85" s="194"/>
      <c r="BF85" s="194"/>
      <c r="BG85" s="194"/>
      <c r="BH85" s="194"/>
      <c r="BI85" s="194"/>
      <c r="BJ85" s="194"/>
      <c r="BK85" s="194"/>
      <c r="BL85" s="193"/>
      <c r="BM85" s="193"/>
    </row>
    <row r="86" spans="1:65" s="196" customFormat="1" ht="15.75" x14ac:dyDescent="0.2">
      <c r="A86" s="217">
        <v>0</v>
      </c>
      <c r="B86" s="218"/>
      <c r="C86" s="219">
        <v>0</v>
      </c>
      <c r="D86" s="220">
        <v>0</v>
      </c>
      <c r="E86" s="221">
        <f t="shared" si="4"/>
        <v>0</v>
      </c>
      <c r="F86" s="194"/>
      <c r="G86" s="194"/>
      <c r="H86" s="194"/>
      <c r="I86" s="194"/>
      <c r="J86" s="193"/>
      <c r="K86" s="193"/>
      <c r="L86" s="212"/>
      <c r="M86" s="212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  <c r="AF86" s="194"/>
      <c r="AG86" s="194"/>
      <c r="AH86" s="194"/>
      <c r="AI86" s="194"/>
      <c r="AJ86" s="194"/>
      <c r="AK86" s="194"/>
      <c r="AL86" s="194"/>
      <c r="AM86" s="194"/>
      <c r="AN86" s="194"/>
      <c r="AO86" s="194"/>
      <c r="AP86" s="194"/>
      <c r="AQ86" s="194"/>
      <c r="AR86" s="194"/>
      <c r="AS86" s="194"/>
      <c r="AT86" s="194"/>
      <c r="AU86" s="194"/>
      <c r="AV86" s="194"/>
      <c r="AW86" s="194"/>
      <c r="AX86" s="194"/>
      <c r="AY86" s="194"/>
      <c r="AZ86" s="194"/>
      <c r="BA86" s="194"/>
      <c r="BB86" s="194"/>
      <c r="BC86" s="194"/>
      <c r="BD86" s="194"/>
      <c r="BE86" s="194"/>
      <c r="BF86" s="194"/>
      <c r="BG86" s="194"/>
      <c r="BH86" s="194"/>
      <c r="BI86" s="194"/>
      <c r="BJ86" s="194"/>
      <c r="BK86" s="194"/>
      <c r="BL86" s="193"/>
      <c r="BM86" s="193"/>
    </row>
    <row r="87" spans="1:65" s="196" customFormat="1" ht="15.75" x14ac:dyDescent="0.2">
      <c r="A87" s="217">
        <v>0</v>
      </c>
      <c r="B87" s="218"/>
      <c r="C87" s="219">
        <v>0</v>
      </c>
      <c r="D87" s="220">
        <v>0</v>
      </c>
      <c r="E87" s="221">
        <f t="shared" si="4"/>
        <v>0</v>
      </c>
      <c r="F87" s="194"/>
      <c r="G87" s="194"/>
      <c r="H87" s="194"/>
      <c r="I87" s="194"/>
      <c r="J87" s="193"/>
      <c r="K87" s="193"/>
      <c r="L87" s="212"/>
      <c r="M87" s="212"/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4"/>
      <c r="AM87" s="194"/>
      <c r="AN87" s="194"/>
      <c r="AO87" s="194"/>
      <c r="AP87" s="194"/>
      <c r="AQ87" s="194"/>
      <c r="AR87" s="194"/>
      <c r="AS87" s="194"/>
      <c r="AT87" s="194"/>
      <c r="AU87" s="194"/>
      <c r="AV87" s="194"/>
      <c r="AW87" s="194"/>
      <c r="AX87" s="194"/>
      <c r="AY87" s="194"/>
      <c r="AZ87" s="194"/>
      <c r="BA87" s="194"/>
      <c r="BB87" s="194"/>
      <c r="BC87" s="194"/>
      <c r="BD87" s="194"/>
      <c r="BE87" s="194"/>
      <c r="BF87" s="194"/>
      <c r="BG87" s="194"/>
      <c r="BH87" s="194"/>
      <c r="BI87" s="194"/>
      <c r="BJ87" s="194"/>
      <c r="BK87" s="194"/>
      <c r="BL87" s="193"/>
      <c r="BM87" s="193"/>
    </row>
    <row r="88" spans="1:65" s="196" customFormat="1" ht="15.75" x14ac:dyDescent="0.2">
      <c r="A88" s="217">
        <v>0</v>
      </c>
      <c r="B88" s="218"/>
      <c r="C88" s="219">
        <v>0</v>
      </c>
      <c r="D88" s="220">
        <v>0</v>
      </c>
      <c r="E88" s="221">
        <f t="shared" si="4"/>
        <v>0</v>
      </c>
      <c r="F88" s="194"/>
      <c r="G88" s="194"/>
      <c r="H88" s="194"/>
      <c r="I88" s="194"/>
      <c r="J88" s="193"/>
      <c r="K88" s="193"/>
      <c r="L88" s="212"/>
      <c r="M88" s="212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194"/>
      <c r="AD88" s="194"/>
      <c r="AE88" s="194"/>
      <c r="AF88" s="194"/>
      <c r="AG88" s="194"/>
      <c r="AH88" s="194"/>
      <c r="AI88" s="194"/>
      <c r="AJ88" s="194"/>
      <c r="AK88" s="194"/>
      <c r="AL88" s="194"/>
      <c r="AM88" s="194"/>
      <c r="AN88" s="194"/>
      <c r="AO88" s="194"/>
      <c r="AP88" s="194"/>
      <c r="AQ88" s="194"/>
      <c r="AR88" s="194"/>
      <c r="AS88" s="194"/>
      <c r="AT88" s="194"/>
      <c r="AU88" s="194"/>
      <c r="AV88" s="194"/>
      <c r="AW88" s="194"/>
      <c r="AX88" s="194"/>
      <c r="AY88" s="194"/>
      <c r="AZ88" s="194"/>
      <c r="BA88" s="194"/>
      <c r="BB88" s="194"/>
      <c r="BC88" s="194"/>
      <c r="BD88" s="194"/>
      <c r="BE88" s="194"/>
      <c r="BF88" s="194"/>
      <c r="BG88" s="194"/>
      <c r="BH88" s="194"/>
      <c r="BI88" s="194"/>
      <c r="BJ88" s="194"/>
      <c r="BK88" s="194"/>
      <c r="BL88" s="193"/>
      <c r="BM88" s="193"/>
    </row>
    <row r="89" spans="1:65" s="196" customFormat="1" ht="15.75" x14ac:dyDescent="0.2">
      <c r="A89" s="217">
        <v>0</v>
      </c>
      <c r="B89" s="218"/>
      <c r="C89" s="219">
        <v>0</v>
      </c>
      <c r="D89" s="220">
        <v>0</v>
      </c>
      <c r="E89" s="221">
        <f t="shared" si="4"/>
        <v>0</v>
      </c>
      <c r="F89" s="194"/>
      <c r="G89" s="194"/>
      <c r="H89" s="194"/>
      <c r="I89" s="194"/>
      <c r="J89" s="193"/>
      <c r="K89" s="193"/>
      <c r="L89" s="212"/>
      <c r="M89" s="212"/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4"/>
      <c r="AM89" s="194"/>
      <c r="AN89" s="194"/>
      <c r="AO89" s="194"/>
      <c r="AP89" s="194"/>
      <c r="AQ89" s="194"/>
      <c r="AR89" s="194"/>
      <c r="AS89" s="194"/>
      <c r="AT89" s="194"/>
      <c r="AU89" s="194"/>
      <c r="AV89" s="194"/>
      <c r="AW89" s="194"/>
      <c r="AX89" s="194"/>
      <c r="AY89" s="194"/>
      <c r="AZ89" s="194"/>
      <c r="BA89" s="194"/>
      <c r="BB89" s="194"/>
      <c r="BC89" s="194"/>
      <c r="BD89" s="194"/>
      <c r="BE89" s="194"/>
      <c r="BF89" s="194"/>
      <c r="BG89" s="194"/>
      <c r="BH89" s="194"/>
      <c r="BI89" s="194"/>
      <c r="BJ89" s="194"/>
      <c r="BK89" s="194"/>
      <c r="BL89" s="193"/>
      <c r="BM89" s="193"/>
    </row>
    <row r="90" spans="1:65" s="196" customFormat="1" ht="15.75" x14ac:dyDescent="0.2">
      <c r="A90" s="217">
        <v>0</v>
      </c>
      <c r="B90" s="218"/>
      <c r="C90" s="219">
        <v>0</v>
      </c>
      <c r="D90" s="220">
        <v>0</v>
      </c>
      <c r="E90" s="221">
        <f t="shared" si="4"/>
        <v>0</v>
      </c>
      <c r="F90" s="194"/>
      <c r="G90" s="194"/>
      <c r="H90" s="194"/>
      <c r="I90" s="194"/>
      <c r="J90" s="193"/>
      <c r="K90" s="193"/>
      <c r="L90" s="212"/>
      <c r="M90" s="212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  <c r="AF90" s="194"/>
      <c r="AG90" s="194"/>
      <c r="AH90" s="194"/>
      <c r="AI90" s="194"/>
      <c r="AJ90" s="194"/>
      <c r="AK90" s="194"/>
      <c r="AL90" s="194"/>
      <c r="AM90" s="194"/>
      <c r="AN90" s="194"/>
      <c r="AO90" s="194"/>
      <c r="AP90" s="194"/>
      <c r="AQ90" s="194"/>
      <c r="AR90" s="194"/>
      <c r="AS90" s="194"/>
      <c r="AT90" s="194"/>
      <c r="AU90" s="194"/>
      <c r="AV90" s="194"/>
      <c r="AW90" s="194"/>
      <c r="AX90" s="194"/>
      <c r="AY90" s="194"/>
      <c r="AZ90" s="194"/>
      <c r="BA90" s="194"/>
      <c r="BB90" s="194"/>
      <c r="BC90" s="194"/>
      <c r="BD90" s="194"/>
      <c r="BE90" s="194"/>
      <c r="BF90" s="194"/>
      <c r="BG90" s="194"/>
      <c r="BH90" s="194"/>
      <c r="BI90" s="194"/>
      <c r="BJ90" s="194"/>
      <c r="BK90" s="194"/>
      <c r="BL90" s="193"/>
      <c r="BM90" s="193"/>
    </row>
    <row r="91" spans="1:65" s="196" customFormat="1" ht="15.75" x14ac:dyDescent="0.2">
      <c r="A91" s="217">
        <v>0</v>
      </c>
      <c r="B91" s="218"/>
      <c r="C91" s="219">
        <v>0</v>
      </c>
      <c r="D91" s="220">
        <v>0</v>
      </c>
      <c r="E91" s="221">
        <f t="shared" si="4"/>
        <v>0</v>
      </c>
      <c r="F91" s="194"/>
      <c r="G91" s="194"/>
      <c r="H91" s="194"/>
      <c r="I91" s="194"/>
      <c r="J91" s="193"/>
      <c r="K91" s="193"/>
      <c r="L91" s="212"/>
      <c r="M91" s="212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4"/>
      <c r="AM91" s="194"/>
      <c r="AN91" s="194"/>
      <c r="AO91" s="194"/>
      <c r="AP91" s="194"/>
      <c r="AQ91" s="194"/>
      <c r="AR91" s="194"/>
      <c r="AS91" s="194"/>
      <c r="AT91" s="194"/>
      <c r="AU91" s="194"/>
      <c r="AV91" s="194"/>
      <c r="AW91" s="194"/>
      <c r="AX91" s="194"/>
      <c r="AY91" s="194"/>
      <c r="AZ91" s="194"/>
      <c r="BA91" s="194"/>
      <c r="BB91" s="194"/>
      <c r="BC91" s="194"/>
      <c r="BD91" s="194"/>
      <c r="BE91" s="194"/>
      <c r="BF91" s="194"/>
      <c r="BG91" s="194"/>
      <c r="BH91" s="194"/>
      <c r="BI91" s="194"/>
      <c r="BJ91" s="194"/>
      <c r="BK91" s="194"/>
      <c r="BL91" s="193"/>
      <c r="BM91" s="193"/>
    </row>
    <row r="92" spans="1:65" s="196" customFormat="1" ht="15.75" x14ac:dyDescent="0.2">
      <c r="A92" s="217">
        <v>0</v>
      </c>
      <c r="B92" s="218"/>
      <c r="C92" s="219">
        <v>0</v>
      </c>
      <c r="D92" s="220">
        <v>0</v>
      </c>
      <c r="E92" s="221">
        <f t="shared" si="4"/>
        <v>0</v>
      </c>
      <c r="F92" s="194"/>
      <c r="G92" s="194"/>
      <c r="H92" s="194"/>
      <c r="I92" s="194"/>
      <c r="J92" s="193"/>
      <c r="K92" s="193"/>
      <c r="L92" s="212"/>
      <c r="M92" s="212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  <c r="AC92" s="194"/>
      <c r="AD92" s="194"/>
      <c r="AE92" s="194"/>
      <c r="AF92" s="194"/>
      <c r="AG92" s="194"/>
      <c r="AH92" s="194"/>
      <c r="AI92" s="194"/>
      <c r="AJ92" s="194"/>
      <c r="AK92" s="194"/>
      <c r="AL92" s="194"/>
      <c r="AM92" s="194"/>
      <c r="AN92" s="194"/>
      <c r="AO92" s="194"/>
      <c r="AP92" s="194"/>
      <c r="AQ92" s="194"/>
      <c r="AR92" s="194"/>
      <c r="AS92" s="194"/>
      <c r="AT92" s="194"/>
      <c r="AU92" s="194"/>
      <c r="AV92" s="194"/>
      <c r="AW92" s="194"/>
      <c r="AX92" s="194"/>
      <c r="AY92" s="194"/>
      <c r="AZ92" s="194"/>
      <c r="BA92" s="194"/>
      <c r="BB92" s="194"/>
      <c r="BC92" s="194"/>
      <c r="BD92" s="194"/>
      <c r="BE92" s="194"/>
      <c r="BF92" s="194"/>
      <c r="BG92" s="194"/>
      <c r="BH92" s="194"/>
      <c r="BI92" s="194"/>
      <c r="BJ92" s="194"/>
      <c r="BK92" s="194"/>
      <c r="BL92" s="193"/>
      <c r="BM92" s="193"/>
    </row>
    <row r="93" spans="1:65" s="196" customFormat="1" ht="15.75" x14ac:dyDescent="0.2">
      <c r="A93" s="217">
        <v>0</v>
      </c>
      <c r="B93" s="218"/>
      <c r="C93" s="219">
        <v>0</v>
      </c>
      <c r="D93" s="220">
        <v>0</v>
      </c>
      <c r="E93" s="221">
        <f t="shared" si="4"/>
        <v>0</v>
      </c>
      <c r="F93" s="194"/>
      <c r="G93" s="194"/>
      <c r="H93" s="194"/>
      <c r="I93" s="194"/>
      <c r="J93" s="193"/>
      <c r="K93" s="193"/>
      <c r="L93" s="212"/>
      <c r="M93" s="212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4"/>
      <c r="AM93" s="194"/>
      <c r="AN93" s="194"/>
      <c r="AO93" s="194"/>
      <c r="AP93" s="194"/>
      <c r="AQ93" s="194"/>
      <c r="AR93" s="194"/>
      <c r="AS93" s="194"/>
      <c r="AT93" s="194"/>
      <c r="AU93" s="194"/>
      <c r="AV93" s="194"/>
      <c r="AW93" s="194"/>
      <c r="AX93" s="194"/>
      <c r="AY93" s="194"/>
      <c r="AZ93" s="194"/>
      <c r="BA93" s="194"/>
      <c r="BB93" s="194"/>
      <c r="BC93" s="194"/>
      <c r="BD93" s="194"/>
      <c r="BE93" s="194"/>
      <c r="BF93" s="194"/>
      <c r="BG93" s="194"/>
      <c r="BH93" s="194"/>
      <c r="BI93" s="194"/>
      <c r="BJ93" s="194"/>
      <c r="BK93" s="194"/>
      <c r="BL93" s="193"/>
      <c r="BM93" s="193"/>
    </row>
    <row r="94" spans="1:65" s="196" customFormat="1" ht="15.75" x14ac:dyDescent="0.2">
      <c r="A94" s="217">
        <v>0</v>
      </c>
      <c r="B94" s="218"/>
      <c r="C94" s="219">
        <v>0</v>
      </c>
      <c r="D94" s="220">
        <v>0</v>
      </c>
      <c r="E94" s="221">
        <f t="shared" si="4"/>
        <v>0</v>
      </c>
      <c r="F94" s="194"/>
      <c r="G94" s="194"/>
      <c r="H94" s="194"/>
      <c r="I94" s="194"/>
      <c r="J94" s="193"/>
      <c r="K94" s="193"/>
      <c r="L94" s="212"/>
      <c r="M94" s="212"/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  <c r="AA94" s="194"/>
      <c r="AB94" s="194"/>
      <c r="AC94" s="194"/>
      <c r="AD94" s="194"/>
      <c r="AE94" s="194"/>
      <c r="AF94" s="194"/>
      <c r="AG94" s="194"/>
      <c r="AH94" s="194"/>
      <c r="AI94" s="194"/>
      <c r="AJ94" s="194"/>
      <c r="AK94" s="194"/>
      <c r="AL94" s="194"/>
      <c r="AM94" s="194"/>
      <c r="AN94" s="194"/>
      <c r="AO94" s="194"/>
      <c r="AP94" s="194"/>
      <c r="AQ94" s="194"/>
      <c r="AR94" s="194"/>
      <c r="AS94" s="194"/>
      <c r="AT94" s="194"/>
      <c r="AU94" s="194"/>
      <c r="AV94" s="194"/>
      <c r="AW94" s="194"/>
      <c r="AX94" s="194"/>
      <c r="AY94" s="194"/>
      <c r="AZ94" s="194"/>
      <c r="BA94" s="194"/>
      <c r="BB94" s="194"/>
      <c r="BC94" s="194"/>
      <c r="BD94" s="194"/>
      <c r="BE94" s="194"/>
      <c r="BF94" s="194"/>
      <c r="BG94" s="194"/>
      <c r="BH94" s="194"/>
      <c r="BI94" s="194"/>
      <c r="BJ94" s="194"/>
      <c r="BK94" s="194"/>
      <c r="BL94" s="193"/>
      <c r="BM94" s="193"/>
    </row>
    <row r="95" spans="1:65" s="196" customFormat="1" ht="15.75" x14ac:dyDescent="0.2">
      <c r="A95" s="217">
        <v>0</v>
      </c>
      <c r="B95" s="218"/>
      <c r="C95" s="219">
        <v>0</v>
      </c>
      <c r="D95" s="220">
        <v>0</v>
      </c>
      <c r="E95" s="221">
        <f t="shared" si="4"/>
        <v>0</v>
      </c>
      <c r="F95" s="194"/>
      <c r="G95" s="194"/>
      <c r="H95" s="194"/>
      <c r="I95" s="194"/>
      <c r="J95" s="193"/>
      <c r="K95" s="193"/>
      <c r="L95" s="212"/>
      <c r="M95" s="212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  <c r="AD95" s="194"/>
      <c r="AE95" s="194"/>
      <c r="AF95" s="194"/>
      <c r="AG95" s="194"/>
      <c r="AH95" s="194"/>
      <c r="AI95" s="194"/>
      <c r="AJ95" s="194"/>
      <c r="AK95" s="194"/>
      <c r="AL95" s="194"/>
      <c r="AM95" s="194"/>
      <c r="AN95" s="194"/>
      <c r="AO95" s="194"/>
      <c r="AP95" s="194"/>
      <c r="AQ95" s="194"/>
      <c r="AR95" s="194"/>
      <c r="AS95" s="194"/>
      <c r="AT95" s="194"/>
      <c r="AU95" s="194"/>
      <c r="AV95" s="194"/>
      <c r="AW95" s="194"/>
      <c r="AX95" s="194"/>
      <c r="AY95" s="194"/>
      <c r="AZ95" s="194"/>
      <c r="BA95" s="194"/>
      <c r="BB95" s="194"/>
      <c r="BC95" s="194"/>
      <c r="BD95" s="194"/>
      <c r="BE95" s="194"/>
      <c r="BF95" s="194"/>
      <c r="BG95" s="194"/>
      <c r="BH95" s="194"/>
      <c r="BI95" s="194"/>
      <c r="BJ95" s="194"/>
      <c r="BK95" s="194"/>
      <c r="BL95" s="193"/>
      <c r="BM95" s="193"/>
    </row>
    <row r="96" spans="1:65" s="196" customFormat="1" ht="15.75" x14ac:dyDescent="0.2">
      <c r="A96" s="217">
        <v>0</v>
      </c>
      <c r="B96" s="218"/>
      <c r="C96" s="219">
        <v>0</v>
      </c>
      <c r="D96" s="220">
        <v>0</v>
      </c>
      <c r="E96" s="221">
        <f t="shared" si="4"/>
        <v>0</v>
      </c>
      <c r="F96" s="194"/>
      <c r="G96" s="194"/>
      <c r="H96" s="194"/>
      <c r="I96" s="194"/>
      <c r="J96" s="193"/>
      <c r="K96" s="193"/>
      <c r="L96" s="212"/>
      <c r="M96" s="212"/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  <c r="AC96" s="194"/>
      <c r="AD96" s="194"/>
      <c r="AE96" s="194"/>
      <c r="AF96" s="194"/>
      <c r="AG96" s="194"/>
      <c r="AH96" s="194"/>
      <c r="AI96" s="194"/>
      <c r="AJ96" s="194"/>
      <c r="AK96" s="194"/>
      <c r="AL96" s="194"/>
      <c r="AM96" s="194"/>
      <c r="AN96" s="194"/>
      <c r="AO96" s="194"/>
      <c r="AP96" s="194"/>
      <c r="AQ96" s="194"/>
      <c r="AR96" s="194"/>
      <c r="AS96" s="194"/>
      <c r="AT96" s="194"/>
      <c r="AU96" s="194"/>
      <c r="AV96" s="194"/>
      <c r="AW96" s="194"/>
      <c r="AX96" s="194"/>
      <c r="AY96" s="194"/>
      <c r="AZ96" s="194"/>
      <c r="BA96" s="194"/>
      <c r="BB96" s="194"/>
      <c r="BC96" s="194"/>
      <c r="BD96" s="194"/>
      <c r="BE96" s="194"/>
      <c r="BF96" s="194"/>
      <c r="BG96" s="194"/>
      <c r="BH96" s="194"/>
      <c r="BI96" s="194"/>
      <c r="BJ96" s="194"/>
      <c r="BK96" s="194"/>
      <c r="BL96" s="193"/>
      <c r="BM96" s="193"/>
    </row>
    <row r="97" spans="1:65" s="196" customFormat="1" ht="15.75" x14ac:dyDescent="0.2">
      <c r="A97" s="217">
        <v>0</v>
      </c>
      <c r="B97" s="218"/>
      <c r="C97" s="219">
        <v>0</v>
      </c>
      <c r="D97" s="220">
        <v>0</v>
      </c>
      <c r="E97" s="221">
        <f t="shared" si="4"/>
        <v>0</v>
      </c>
      <c r="F97" s="194"/>
      <c r="G97" s="223" t="s">
        <v>286</v>
      </c>
      <c r="H97" s="223" t="s">
        <v>287</v>
      </c>
      <c r="I97" s="194"/>
      <c r="J97" s="193"/>
      <c r="K97" s="193"/>
      <c r="L97" s="212"/>
      <c r="M97" s="212"/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  <c r="AC97" s="194"/>
      <c r="AD97" s="194"/>
      <c r="AE97" s="194"/>
      <c r="AF97" s="194"/>
      <c r="AG97" s="194"/>
      <c r="AH97" s="194"/>
      <c r="AI97" s="194"/>
      <c r="AJ97" s="194"/>
      <c r="AK97" s="194"/>
      <c r="AL97" s="194"/>
      <c r="AM97" s="194"/>
      <c r="AN97" s="194"/>
      <c r="AO97" s="194"/>
      <c r="AP97" s="194"/>
      <c r="AQ97" s="194"/>
      <c r="AR97" s="194"/>
      <c r="AS97" s="194"/>
      <c r="AT97" s="194"/>
      <c r="AU97" s="194"/>
      <c r="AV97" s="194"/>
      <c r="AW97" s="194"/>
      <c r="AX97" s="194"/>
      <c r="AY97" s="194"/>
      <c r="AZ97" s="194"/>
      <c r="BA97" s="194"/>
      <c r="BB97" s="194"/>
      <c r="BC97" s="194"/>
      <c r="BD97" s="194"/>
      <c r="BE97" s="194"/>
      <c r="BF97" s="194"/>
      <c r="BG97" s="194"/>
      <c r="BH97" s="194"/>
      <c r="BI97" s="194"/>
      <c r="BJ97" s="194"/>
      <c r="BK97" s="194"/>
      <c r="BL97" s="193"/>
      <c r="BM97" s="193"/>
    </row>
    <row r="98" spans="1:65" s="196" customFormat="1" ht="20.100000000000001" customHeight="1" x14ac:dyDescent="0.2">
      <c r="A98" s="247" t="str">
        <f xml:space="preserve"> "TOTAL"&amp;MID(A79,3,40)</f>
        <v>TOTAL Personal</v>
      </c>
      <c r="B98" s="245"/>
      <c r="C98" s="245"/>
      <c r="D98" s="245"/>
      <c r="E98" s="248">
        <f>SUM(E81:E97)</f>
        <v>0</v>
      </c>
      <c r="F98" s="194"/>
      <c r="G98" s="225">
        <f>+E98+G70</f>
        <v>0</v>
      </c>
      <c r="H98" s="225">
        <f ca="1">+$H$2-INDIRECT($J$7)+G98</f>
        <v>0</v>
      </c>
      <c r="I98" s="194"/>
      <c r="J98" s="193"/>
      <c r="K98" s="193"/>
      <c r="L98" s="212"/>
      <c r="M98" s="212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  <c r="AC98" s="194"/>
      <c r="AD98" s="194"/>
      <c r="AE98" s="194"/>
      <c r="AF98" s="194"/>
      <c r="AG98" s="194"/>
      <c r="AH98" s="194"/>
      <c r="AI98" s="194"/>
      <c r="AJ98" s="194"/>
      <c r="AK98" s="194"/>
      <c r="AL98" s="194"/>
      <c r="AM98" s="194"/>
      <c r="AN98" s="194"/>
      <c r="AO98" s="194"/>
      <c r="AP98" s="194"/>
      <c r="AQ98" s="194"/>
      <c r="AR98" s="194"/>
      <c r="AS98" s="194"/>
      <c r="AT98" s="194"/>
      <c r="AU98" s="194"/>
      <c r="AV98" s="194"/>
      <c r="AW98" s="194"/>
      <c r="AX98" s="194"/>
      <c r="AY98" s="194"/>
      <c r="AZ98" s="194"/>
      <c r="BA98" s="194"/>
      <c r="BB98" s="194"/>
      <c r="BC98" s="194"/>
      <c r="BD98" s="194"/>
      <c r="BE98" s="194"/>
      <c r="BF98" s="194"/>
      <c r="BG98" s="194"/>
      <c r="BH98" s="194"/>
      <c r="BI98" s="194"/>
      <c r="BJ98" s="194"/>
      <c r="BK98" s="194"/>
      <c r="BL98" s="193"/>
      <c r="BM98" s="193"/>
    </row>
    <row r="99" spans="1:65" s="196" customFormat="1" ht="20.100000000000001" customHeight="1" x14ac:dyDescent="0.2">
      <c r="A99" s="193"/>
      <c r="B99" s="193"/>
      <c r="C99" s="193"/>
      <c r="D99" s="193"/>
      <c r="E99" s="193"/>
      <c r="F99" s="194"/>
      <c r="G99" s="194"/>
      <c r="H99" s="194"/>
      <c r="I99" s="194"/>
      <c r="J99" s="193"/>
      <c r="K99" s="193"/>
      <c r="L99" s="212"/>
      <c r="M99" s="212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  <c r="AC99" s="194"/>
      <c r="AD99" s="194"/>
      <c r="AE99" s="194"/>
      <c r="AF99" s="194"/>
      <c r="AG99" s="194"/>
      <c r="AH99" s="194"/>
      <c r="AI99" s="194"/>
      <c r="AJ99" s="194"/>
      <c r="AK99" s="194"/>
      <c r="AL99" s="194"/>
      <c r="AM99" s="194"/>
      <c r="AN99" s="194"/>
      <c r="AO99" s="194"/>
      <c r="AP99" s="194"/>
      <c r="AQ99" s="194"/>
      <c r="AR99" s="194"/>
      <c r="AS99" s="194"/>
      <c r="AT99" s="194"/>
      <c r="AU99" s="194"/>
      <c r="AV99" s="194"/>
      <c r="AW99" s="194"/>
      <c r="AX99" s="194"/>
      <c r="AY99" s="194"/>
      <c r="AZ99" s="194"/>
      <c r="BA99" s="194"/>
      <c r="BB99" s="194"/>
      <c r="BC99" s="194"/>
      <c r="BD99" s="194"/>
      <c r="BE99" s="194"/>
      <c r="BF99" s="194"/>
      <c r="BG99" s="194"/>
      <c r="BH99" s="194"/>
      <c r="BI99" s="194"/>
      <c r="BJ99" s="194"/>
      <c r="BK99" s="194"/>
      <c r="BL99" s="193"/>
      <c r="BM99" s="193"/>
    </row>
    <row r="100" spans="1:65" s="196" customFormat="1" ht="20.100000000000001" customHeight="1" x14ac:dyDescent="0.2">
      <c r="A100" s="249" t="str">
        <f>+A27</f>
        <v>2. Oficina y administrativos</v>
      </c>
      <c r="B100" s="250"/>
      <c r="C100" s="250"/>
      <c r="D100" s="250"/>
      <c r="E100" s="251" t="s">
        <v>19</v>
      </c>
      <c r="F100" s="194"/>
      <c r="G100" s="223" t="s">
        <v>286</v>
      </c>
      <c r="H100" s="223" t="s">
        <v>287</v>
      </c>
      <c r="I100" s="194"/>
      <c r="J100" s="193"/>
      <c r="K100" s="193"/>
      <c r="L100" s="212"/>
      <c r="M100" s="212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  <c r="AC100" s="194"/>
      <c r="AD100" s="194"/>
      <c r="AE100" s="194"/>
      <c r="AF100" s="194"/>
      <c r="AG100" s="194"/>
      <c r="AH100" s="194"/>
      <c r="AI100" s="194"/>
      <c r="AJ100" s="194"/>
      <c r="AK100" s="194"/>
      <c r="AL100" s="194"/>
      <c r="AM100" s="194"/>
      <c r="AN100" s="194"/>
      <c r="AO100" s="194"/>
      <c r="AP100" s="194"/>
      <c r="AQ100" s="194"/>
      <c r="AR100" s="194"/>
      <c r="AS100" s="194"/>
      <c r="AT100" s="194"/>
      <c r="AU100" s="194"/>
      <c r="AV100" s="194"/>
      <c r="AW100" s="194"/>
      <c r="AX100" s="194"/>
      <c r="AY100" s="194"/>
      <c r="AZ100" s="194"/>
      <c r="BA100" s="194"/>
      <c r="BB100" s="194"/>
      <c r="BC100" s="194"/>
      <c r="BD100" s="194"/>
      <c r="BE100" s="194"/>
      <c r="BF100" s="194"/>
      <c r="BG100" s="194"/>
      <c r="BH100" s="194"/>
      <c r="BI100" s="194"/>
      <c r="BJ100" s="194"/>
      <c r="BK100" s="194"/>
      <c r="BL100" s="193"/>
      <c r="BM100" s="193"/>
    </row>
    <row r="101" spans="1:65" s="196" customFormat="1" ht="20.100000000000001" customHeight="1" x14ac:dyDescent="0.2">
      <c r="A101" s="230" t="str">
        <f>"Costes simplificados como "&amp;BD!$A$2*100&amp; "% del coste de personal"</f>
        <v>Costes simplificados como 15% del coste de personal</v>
      </c>
      <c r="B101" s="252"/>
      <c r="C101" s="231"/>
      <c r="D101" s="231"/>
      <c r="E101" s="253">
        <f>ROUND(E98*0.15,2)</f>
        <v>0</v>
      </c>
      <c r="F101" s="194"/>
      <c r="G101" s="225">
        <f>+E101+G98</f>
        <v>0</v>
      </c>
      <c r="H101" s="225">
        <f ca="1">+$H$2-INDIRECT($J$7)+G101</f>
        <v>0</v>
      </c>
      <c r="I101" s="194"/>
      <c r="J101" s="193"/>
      <c r="K101" s="193"/>
      <c r="L101" s="212"/>
      <c r="M101" s="212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  <c r="AA101" s="194"/>
      <c r="AB101" s="194"/>
      <c r="AC101" s="194"/>
      <c r="AD101" s="194"/>
      <c r="AE101" s="194"/>
      <c r="AF101" s="194"/>
      <c r="AG101" s="194"/>
      <c r="AH101" s="194"/>
      <c r="AI101" s="194"/>
      <c r="AJ101" s="194"/>
      <c r="AK101" s="194"/>
      <c r="AL101" s="194"/>
      <c r="AM101" s="194"/>
      <c r="AN101" s="194"/>
      <c r="AO101" s="194"/>
      <c r="AP101" s="194"/>
      <c r="AQ101" s="194"/>
      <c r="AR101" s="194"/>
      <c r="AS101" s="194"/>
      <c r="AT101" s="194"/>
      <c r="AU101" s="194"/>
      <c r="AV101" s="194"/>
      <c r="AW101" s="194"/>
      <c r="AX101" s="194"/>
      <c r="AY101" s="194"/>
      <c r="AZ101" s="194"/>
      <c r="BA101" s="194"/>
      <c r="BB101" s="194"/>
      <c r="BC101" s="194"/>
      <c r="BD101" s="194"/>
      <c r="BE101" s="194"/>
      <c r="BF101" s="194"/>
      <c r="BG101" s="194"/>
      <c r="BH101" s="194"/>
      <c r="BI101" s="194"/>
      <c r="BJ101" s="194"/>
      <c r="BK101" s="194"/>
      <c r="BL101" s="193"/>
      <c r="BM101" s="193"/>
    </row>
    <row r="102" spans="1:65" s="196" customFormat="1" ht="20.100000000000001" customHeight="1" x14ac:dyDescent="0.2">
      <c r="A102" s="226"/>
      <c r="B102" s="226"/>
      <c r="C102" s="226"/>
      <c r="D102" s="226"/>
      <c r="E102" s="226"/>
      <c r="F102" s="194"/>
      <c r="G102" s="194"/>
      <c r="H102" s="194"/>
      <c r="I102" s="194"/>
      <c r="J102" s="193"/>
      <c r="K102" s="193"/>
      <c r="L102" s="193"/>
      <c r="M102" s="193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  <c r="AC102" s="194"/>
      <c r="AD102" s="194"/>
      <c r="AE102" s="194"/>
      <c r="AF102" s="194"/>
      <c r="AG102" s="194"/>
      <c r="AH102" s="194"/>
      <c r="AI102" s="194"/>
      <c r="AJ102" s="194"/>
      <c r="AK102" s="194"/>
      <c r="AL102" s="194"/>
      <c r="AM102" s="194"/>
      <c r="AN102" s="194"/>
      <c r="AO102" s="194"/>
      <c r="AP102" s="194"/>
      <c r="AQ102" s="194"/>
      <c r="AR102" s="194"/>
      <c r="AS102" s="194"/>
      <c r="AT102" s="194"/>
      <c r="AU102" s="194"/>
      <c r="AV102" s="194"/>
      <c r="AW102" s="194"/>
      <c r="AX102" s="194"/>
      <c r="AY102" s="194"/>
      <c r="AZ102" s="194"/>
      <c r="BA102" s="194"/>
      <c r="BB102" s="194"/>
      <c r="BC102" s="194"/>
      <c r="BD102" s="194"/>
      <c r="BE102" s="194"/>
      <c r="BF102" s="194"/>
      <c r="BG102" s="194"/>
      <c r="BH102" s="194"/>
      <c r="BI102" s="194"/>
      <c r="BJ102" s="194"/>
      <c r="BK102" s="194"/>
      <c r="BL102" s="193"/>
      <c r="BM102" s="193"/>
    </row>
    <row r="103" spans="1:65" s="196" customFormat="1" ht="20.100000000000001" customHeight="1" x14ac:dyDescent="0.2">
      <c r="A103" s="249" t="str">
        <f>+A30</f>
        <v>3. Viaje y alojamiento</v>
      </c>
      <c r="B103" s="250"/>
      <c r="C103" s="250"/>
      <c r="D103" s="250"/>
      <c r="E103" s="251" t="s">
        <v>19</v>
      </c>
      <c r="F103" s="194"/>
      <c r="G103" s="223" t="s">
        <v>286</v>
      </c>
      <c r="H103" s="223" t="s">
        <v>287</v>
      </c>
      <c r="I103" s="194"/>
      <c r="J103" s="193"/>
      <c r="K103" s="193"/>
      <c r="L103" s="212"/>
      <c r="M103" s="212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  <c r="AF103" s="194"/>
      <c r="AG103" s="194"/>
      <c r="AH103" s="194"/>
      <c r="AI103" s="194"/>
      <c r="AJ103" s="194"/>
      <c r="AK103" s="194"/>
      <c r="AL103" s="194"/>
      <c r="AM103" s="194"/>
      <c r="AN103" s="194"/>
      <c r="AO103" s="194"/>
      <c r="AP103" s="194"/>
      <c r="AQ103" s="194"/>
      <c r="AR103" s="194"/>
      <c r="AS103" s="194"/>
      <c r="AT103" s="194"/>
      <c r="AU103" s="194"/>
      <c r="AV103" s="194"/>
      <c r="AW103" s="194"/>
      <c r="AX103" s="194"/>
      <c r="AY103" s="194"/>
      <c r="AZ103" s="194"/>
      <c r="BA103" s="194"/>
      <c r="BB103" s="194"/>
      <c r="BC103" s="194"/>
      <c r="BD103" s="194"/>
      <c r="BE103" s="194"/>
      <c r="BF103" s="194"/>
      <c r="BG103" s="194"/>
      <c r="BH103" s="194"/>
      <c r="BI103" s="194"/>
      <c r="BJ103" s="194"/>
      <c r="BK103" s="194"/>
      <c r="BL103" s="193"/>
      <c r="BM103" s="193"/>
    </row>
    <row r="104" spans="1:65" s="196" customFormat="1" ht="20.100000000000001" customHeight="1" x14ac:dyDescent="0.2">
      <c r="A104" s="230" t="str">
        <f>"Costes simplificados como "&amp;BD!$A$3*100&amp; "% del coste de personal"</f>
        <v>Costes simplificados como 8% del coste de personal</v>
      </c>
      <c r="B104" s="231"/>
      <c r="C104" s="231"/>
      <c r="D104" s="231"/>
      <c r="E104" s="253">
        <f>ROUND(E98*BD!$A$3,2)</f>
        <v>0</v>
      </c>
      <c r="F104" s="194"/>
      <c r="G104" s="225">
        <f>+E104+G101</f>
        <v>0</v>
      </c>
      <c r="H104" s="225">
        <f ca="1">+$H$2-INDIRECT($J$7)+G104</f>
        <v>0</v>
      </c>
      <c r="I104" s="194"/>
      <c r="J104" s="193"/>
      <c r="K104" s="193"/>
      <c r="L104" s="193"/>
      <c r="M104" s="193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  <c r="AD104" s="194"/>
      <c r="AE104" s="194"/>
      <c r="AF104" s="194"/>
      <c r="AG104" s="194"/>
      <c r="AH104" s="194"/>
      <c r="AI104" s="194"/>
      <c r="AJ104" s="194"/>
      <c r="AK104" s="194"/>
      <c r="AL104" s="194"/>
      <c r="AM104" s="194"/>
      <c r="AN104" s="194"/>
      <c r="AO104" s="194"/>
      <c r="AP104" s="194"/>
      <c r="AQ104" s="194"/>
      <c r="AR104" s="194"/>
      <c r="AS104" s="194"/>
      <c r="AT104" s="194"/>
      <c r="AU104" s="194"/>
      <c r="AV104" s="194"/>
      <c r="AW104" s="194"/>
      <c r="AX104" s="194"/>
      <c r="AY104" s="194"/>
      <c r="AZ104" s="194"/>
      <c r="BA104" s="194"/>
      <c r="BB104" s="194"/>
      <c r="BC104" s="194"/>
      <c r="BD104" s="194"/>
      <c r="BE104" s="194"/>
      <c r="BF104" s="194"/>
      <c r="BG104" s="194"/>
      <c r="BH104" s="194"/>
      <c r="BI104" s="194"/>
      <c r="BJ104" s="194"/>
      <c r="BK104" s="194"/>
      <c r="BL104" s="193"/>
      <c r="BM104" s="193"/>
    </row>
    <row r="105" spans="1:65" s="196" customFormat="1" ht="20.100000000000001" customHeight="1" x14ac:dyDescent="0.2">
      <c r="A105" s="242"/>
      <c r="B105" s="254"/>
      <c r="C105" s="254"/>
      <c r="D105" s="254"/>
      <c r="E105" s="254"/>
      <c r="F105" s="194"/>
      <c r="G105" s="194"/>
      <c r="H105" s="194"/>
      <c r="I105" s="194"/>
      <c r="J105" s="193"/>
      <c r="K105" s="193"/>
      <c r="L105" s="212"/>
      <c r="M105" s="212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4"/>
      <c r="AD105" s="194"/>
      <c r="AE105" s="194"/>
      <c r="AF105" s="194"/>
      <c r="AG105" s="194"/>
      <c r="AH105" s="194"/>
      <c r="AI105" s="194"/>
      <c r="AJ105" s="194"/>
      <c r="AK105" s="194"/>
      <c r="AL105" s="194"/>
      <c r="AM105" s="194"/>
      <c r="AN105" s="194"/>
      <c r="AO105" s="194"/>
      <c r="AP105" s="194"/>
      <c r="AQ105" s="194"/>
      <c r="AR105" s="194"/>
      <c r="AS105" s="194"/>
      <c r="AT105" s="194"/>
      <c r="AU105" s="194"/>
      <c r="AV105" s="194"/>
      <c r="AW105" s="194"/>
      <c r="AX105" s="194"/>
      <c r="AY105" s="194"/>
      <c r="AZ105" s="194"/>
      <c r="BA105" s="194"/>
      <c r="BB105" s="194"/>
      <c r="BC105" s="194"/>
      <c r="BD105" s="194"/>
      <c r="BE105" s="194"/>
      <c r="BF105" s="194"/>
      <c r="BG105" s="194"/>
      <c r="BH105" s="194"/>
      <c r="BI105" s="194"/>
      <c r="BJ105" s="194"/>
      <c r="BK105" s="194"/>
      <c r="BL105" s="193"/>
      <c r="BM105" s="193"/>
    </row>
    <row r="106" spans="1:65" s="196" customFormat="1" ht="20.100000000000001" customHeight="1" x14ac:dyDescent="0.2">
      <c r="A106" s="247" t="str">
        <f>+A33</f>
        <v>4. Servicios y asesoramiento externos</v>
      </c>
      <c r="B106" s="245"/>
      <c r="C106" s="245"/>
      <c r="D106" s="245"/>
      <c r="E106" s="255"/>
      <c r="F106" s="194"/>
      <c r="G106" s="194"/>
      <c r="H106" s="194"/>
      <c r="I106" s="194"/>
      <c r="J106" s="193"/>
      <c r="K106" s="193"/>
      <c r="L106" s="212"/>
      <c r="M106" s="212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  <c r="AC106" s="194"/>
      <c r="AD106" s="194"/>
      <c r="AE106" s="194"/>
      <c r="AF106" s="194"/>
      <c r="AG106" s="194"/>
      <c r="AH106" s="194"/>
      <c r="AI106" s="194"/>
      <c r="AJ106" s="194"/>
      <c r="AK106" s="194"/>
      <c r="AL106" s="194"/>
      <c r="AM106" s="194"/>
      <c r="AN106" s="194"/>
      <c r="AO106" s="194"/>
      <c r="AP106" s="194"/>
      <c r="AQ106" s="194"/>
      <c r="AR106" s="194"/>
      <c r="AS106" s="194"/>
      <c r="AT106" s="194"/>
      <c r="AU106" s="194"/>
      <c r="AV106" s="194"/>
      <c r="AW106" s="194"/>
      <c r="AX106" s="194"/>
      <c r="AY106" s="194"/>
      <c r="AZ106" s="194"/>
      <c r="BA106" s="194"/>
      <c r="BB106" s="194"/>
      <c r="BC106" s="194"/>
      <c r="BD106" s="194"/>
      <c r="BE106" s="194"/>
      <c r="BF106" s="194"/>
      <c r="BG106" s="194"/>
      <c r="BH106" s="194"/>
      <c r="BI106" s="194"/>
      <c r="BJ106" s="194"/>
      <c r="BK106" s="194"/>
      <c r="BL106" s="193"/>
      <c r="BM106" s="193"/>
    </row>
    <row r="107" spans="1:65" s="196" customFormat="1" ht="31.5" x14ac:dyDescent="0.2">
      <c r="A107" s="216" t="s">
        <v>273</v>
      </c>
      <c r="B107" s="216" t="s">
        <v>274</v>
      </c>
      <c r="C107" s="216" t="s">
        <v>261</v>
      </c>
      <c r="D107" s="216" t="s">
        <v>34</v>
      </c>
      <c r="E107" s="216" t="s">
        <v>19</v>
      </c>
      <c r="F107" s="194"/>
      <c r="G107" s="194"/>
      <c r="H107" s="194"/>
      <c r="I107" s="194"/>
      <c r="J107" s="193"/>
      <c r="K107" s="193"/>
      <c r="L107" s="212"/>
      <c r="M107" s="212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  <c r="AC107" s="194"/>
      <c r="AD107" s="194"/>
      <c r="AE107" s="194"/>
      <c r="AF107" s="194"/>
      <c r="AG107" s="194"/>
      <c r="AH107" s="194"/>
      <c r="AI107" s="194"/>
      <c r="AJ107" s="194"/>
      <c r="AK107" s="194"/>
      <c r="AL107" s="194"/>
      <c r="AM107" s="194"/>
      <c r="AN107" s="194"/>
      <c r="AO107" s="194"/>
      <c r="AP107" s="194"/>
      <c r="AQ107" s="194"/>
      <c r="AR107" s="194"/>
      <c r="AS107" s="194"/>
      <c r="AT107" s="194"/>
      <c r="AU107" s="194"/>
      <c r="AV107" s="194"/>
      <c r="AW107" s="194"/>
      <c r="AX107" s="194"/>
      <c r="AY107" s="194"/>
      <c r="AZ107" s="194"/>
      <c r="BA107" s="194"/>
      <c r="BB107" s="194"/>
      <c r="BC107" s="194"/>
      <c r="BD107" s="194"/>
      <c r="BE107" s="194"/>
      <c r="BF107" s="194"/>
      <c r="BG107" s="194"/>
      <c r="BH107" s="194"/>
      <c r="BI107" s="194"/>
      <c r="BJ107" s="194"/>
      <c r="BK107" s="194"/>
      <c r="BL107" s="193"/>
      <c r="BM107" s="193"/>
    </row>
    <row r="108" spans="1:65" s="196" customFormat="1" ht="15.75" x14ac:dyDescent="0.2">
      <c r="A108" s="217">
        <v>0</v>
      </c>
      <c r="B108" s="218"/>
      <c r="C108" s="219">
        <v>0</v>
      </c>
      <c r="D108" s="220">
        <v>0</v>
      </c>
      <c r="E108" s="221">
        <f t="shared" ref="E108:E120" si="5">IF(A108="","",IF(C108="","",IF(D108="","",ROUND(ROUND(D108,4)*ROUND(C108,2)*ROUND(A108,2),2))))</f>
        <v>0</v>
      </c>
      <c r="F108" s="194"/>
      <c r="G108" s="194"/>
      <c r="H108" s="194"/>
      <c r="I108" s="194"/>
      <c r="J108" s="193"/>
      <c r="K108" s="193"/>
      <c r="L108" s="212"/>
      <c r="M108" s="212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  <c r="AY108" s="194"/>
      <c r="AZ108" s="194"/>
      <c r="BA108" s="194"/>
      <c r="BB108" s="194"/>
      <c r="BC108" s="194"/>
      <c r="BD108" s="194"/>
      <c r="BE108" s="194"/>
      <c r="BF108" s="194"/>
      <c r="BG108" s="194"/>
      <c r="BH108" s="194"/>
      <c r="BI108" s="194"/>
      <c r="BJ108" s="194"/>
      <c r="BK108" s="194"/>
      <c r="BL108" s="193"/>
      <c r="BM108" s="193"/>
    </row>
    <row r="109" spans="1:65" s="196" customFormat="1" ht="15.75" x14ac:dyDescent="0.2">
      <c r="A109" s="217">
        <v>0</v>
      </c>
      <c r="B109" s="218"/>
      <c r="C109" s="219">
        <v>0</v>
      </c>
      <c r="D109" s="220">
        <v>0</v>
      </c>
      <c r="E109" s="221">
        <f t="shared" si="5"/>
        <v>0</v>
      </c>
      <c r="F109" s="194"/>
      <c r="G109" s="194"/>
      <c r="H109" s="194"/>
      <c r="I109" s="194"/>
      <c r="J109" s="193"/>
      <c r="K109" s="193"/>
      <c r="L109" s="212"/>
      <c r="M109" s="212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  <c r="AC109" s="194"/>
      <c r="AD109" s="194"/>
      <c r="AE109" s="194"/>
      <c r="AF109" s="194"/>
      <c r="AG109" s="194"/>
      <c r="AH109" s="194"/>
      <c r="AI109" s="194"/>
      <c r="AJ109" s="194"/>
      <c r="AK109" s="194"/>
      <c r="AL109" s="194"/>
      <c r="AM109" s="194"/>
      <c r="AN109" s="194"/>
      <c r="AO109" s="194"/>
      <c r="AP109" s="194"/>
      <c r="AQ109" s="194"/>
      <c r="AR109" s="194"/>
      <c r="AS109" s="194"/>
      <c r="AT109" s="194"/>
      <c r="AU109" s="194"/>
      <c r="AV109" s="194"/>
      <c r="AW109" s="194"/>
      <c r="AX109" s="194"/>
      <c r="AY109" s="194"/>
      <c r="AZ109" s="194"/>
      <c r="BA109" s="194"/>
      <c r="BB109" s="194"/>
      <c r="BC109" s="194"/>
      <c r="BD109" s="194"/>
      <c r="BE109" s="194"/>
      <c r="BF109" s="194"/>
      <c r="BG109" s="194"/>
      <c r="BH109" s="194"/>
      <c r="BI109" s="194"/>
      <c r="BJ109" s="194"/>
      <c r="BK109" s="194"/>
      <c r="BL109" s="193"/>
      <c r="BM109" s="193"/>
    </row>
    <row r="110" spans="1:65" s="196" customFormat="1" ht="15.75" x14ac:dyDescent="0.2">
      <c r="A110" s="217">
        <v>0</v>
      </c>
      <c r="B110" s="218"/>
      <c r="C110" s="219">
        <v>0</v>
      </c>
      <c r="D110" s="220">
        <v>0</v>
      </c>
      <c r="E110" s="221">
        <f t="shared" si="5"/>
        <v>0</v>
      </c>
      <c r="F110" s="194"/>
      <c r="G110" s="194"/>
      <c r="H110" s="194"/>
      <c r="I110" s="194"/>
      <c r="J110" s="193"/>
      <c r="K110" s="193"/>
      <c r="L110" s="212"/>
      <c r="M110" s="212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  <c r="AY110" s="194"/>
      <c r="AZ110" s="194"/>
      <c r="BA110" s="194"/>
      <c r="BB110" s="194"/>
      <c r="BC110" s="194"/>
      <c r="BD110" s="194"/>
      <c r="BE110" s="194"/>
      <c r="BF110" s="194"/>
      <c r="BG110" s="194"/>
      <c r="BH110" s="194"/>
      <c r="BI110" s="194"/>
      <c r="BJ110" s="194"/>
      <c r="BK110" s="194"/>
      <c r="BL110" s="193"/>
      <c r="BM110" s="193"/>
    </row>
    <row r="111" spans="1:65" s="196" customFormat="1" ht="15.75" x14ac:dyDescent="0.2">
      <c r="A111" s="217">
        <v>0</v>
      </c>
      <c r="B111" s="218"/>
      <c r="C111" s="219">
        <v>0</v>
      </c>
      <c r="D111" s="220">
        <v>0</v>
      </c>
      <c r="E111" s="221">
        <f t="shared" si="5"/>
        <v>0</v>
      </c>
      <c r="F111" s="194"/>
      <c r="G111" s="194"/>
      <c r="H111" s="194"/>
      <c r="I111" s="194"/>
      <c r="J111" s="193"/>
      <c r="K111" s="193"/>
      <c r="L111" s="212"/>
      <c r="M111" s="212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  <c r="BK111" s="194"/>
      <c r="BL111" s="193"/>
      <c r="BM111" s="193"/>
    </row>
    <row r="112" spans="1:65" s="196" customFormat="1" ht="15.75" x14ac:dyDescent="0.2">
      <c r="A112" s="217">
        <v>0</v>
      </c>
      <c r="B112" s="218"/>
      <c r="C112" s="219">
        <v>0</v>
      </c>
      <c r="D112" s="220">
        <v>0</v>
      </c>
      <c r="E112" s="221">
        <f t="shared" si="5"/>
        <v>0</v>
      </c>
      <c r="F112" s="194"/>
      <c r="G112" s="194"/>
      <c r="H112" s="194"/>
      <c r="I112" s="194"/>
      <c r="J112" s="193"/>
      <c r="K112" s="193"/>
      <c r="L112" s="212"/>
      <c r="M112" s="212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  <c r="AC112" s="194"/>
      <c r="AD112" s="194"/>
      <c r="AE112" s="194"/>
      <c r="AF112" s="194"/>
      <c r="AG112" s="194"/>
      <c r="AH112" s="194"/>
      <c r="AI112" s="194"/>
      <c r="AJ112" s="194"/>
      <c r="AK112" s="194"/>
      <c r="AL112" s="194"/>
      <c r="AM112" s="194"/>
      <c r="AN112" s="194"/>
      <c r="AO112" s="194"/>
      <c r="AP112" s="194"/>
      <c r="AQ112" s="194"/>
      <c r="AR112" s="194"/>
      <c r="AS112" s="194"/>
      <c r="AT112" s="194"/>
      <c r="AU112" s="194"/>
      <c r="AV112" s="194"/>
      <c r="AW112" s="194"/>
      <c r="AX112" s="194"/>
      <c r="AY112" s="194"/>
      <c r="AZ112" s="194"/>
      <c r="BA112" s="194"/>
      <c r="BB112" s="194"/>
      <c r="BC112" s="194"/>
      <c r="BD112" s="194"/>
      <c r="BE112" s="194"/>
      <c r="BF112" s="194"/>
      <c r="BG112" s="194"/>
      <c r="BH112" s="194"/>
      <c r="BI112" s="194"/>
      <c r="BJ112" s="194"/>
      <c r="BK112" s="194"/>
      <c r="BL112" s="193"/>
      <c r="BM112" s="193"/>
    </row>
    <row r="113" spans="1:65" s="196" customFormat="1" ht="15.75" x14ac:dyDescent="0.2">
      <c r="A113" s="217">
        <v>0</v>
      </c>
      <c r="B113" s="218"/>
      <c r="C113" s="219">
        <v>0</v>
      </c>
      <c r="D113" s="220">
        <v>0</v>
      </c>
      <c r="E113" s="221">
        <f t="shared" si="5"/>
        <v>0</v>
      </c>
      <c r="F113" s="194"/>
      <c r="G113" s="194"/>
      <c r="H113" s="194"/>
      <c r="I113" s="194"/>
      <c r="J113" s="193"/>
      <c r="K113" s="193"/>
      <c r="L113" s="212"/>
      <c r="M113" s="212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  <c r="AC113" s="194"/>
      <c r="AD113" s="194"/>
      <c r="AE113" s="194"/>
      <c r="AF113" s="194"/>
      <c r="AG113" s="194"/>
      <c r="AH113" s="194"/>
      <c r="AI113" s="194"/>
      <c r="AJ113" s="194"/>
      <c r="AK113" s="194"/>
      <c r="AL113" s="194"/>
      <c r="AM113" s="194"/>
      <c r="AN113" s="194"/>
      <c r="AO113" s="194"/>
      <c r="AP113" s="194"/>
      <c r="AQ113" s="194"/>
      <c r="AR113" s="194"/>
      <c r="AS113" s="194"/>
      <c r="AT113" s="194"/>
      <c r="AU113" s="194"/>
      <c r="AV113" s="194"/>
      <c r="AW113" s="194"/>
      <c r="AX113" s="194"/>
      <c r="AY113" s="194"/>
      <c r="AZ113" s="194"/>
      <c r="BA113" s="194"/>
      <c r="BB113" s="194"/>
      <c r="BC113" s="194"/>
      <c r="BD113" s="194"/>
      <c r="BE113" s="194"/>
      <c r="BF113" s="194"/>
      <c r="BG113" s="194"/>
      <c r="BH113" s="194"/>
      <c r="BI113" s="194"/>
      <c r="BJ113" s="194"/>
      <c r="BK113" s="194"/>
      <c r="BL113" s="193"/>
      <c r="BM113" s="193"/>
    </row>
    <row r="114" spans="1:65" s="196" customFormat="1" ht="15.75" x14ac:dyDescent="0.2">
      <c r="A114" s="217">
        <v>0</v>
      </c>
      <c r="B114" s="218"/>
      <c r="C114" s="219">
        <v>0</v>
      </c>
      <c r="D114" s="220">
        <v>0</v>
      </c>
      <c r="E114" s="221">
        <f t="shared" si="5"/>
        <v>0</v>
      </c>
      <c r="F114" s="194"/>
      <c r="G114" s="194"/>
      <c r="H114" s="194"/>
      <c r="I114" s="194"/>
      <c r="J114" s="193"/>
      <c r="K114" s="193"/>
      <c r="L114" s="212"/>
      <c r="M114" s="212"/>
      <c r="N114" s="194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  <c r="AA114" s="194"/>
      <c r="AB114" s="194"/>
      <c r="AC114" s="194"/>
      <c r="AD114" s="194"/>
      <c r="AE114" s="194"/>
      <c r="AF114" s="194"/>
      <c r="AG114" s="194"/>
      <c r="AH114" s="194"/>
      <c r="AI114" s="194"/>
      <c r="AJ114" s="194"/>
      <c r="AK114" s="194"/>
      <c r="AL114" s="194"/>
      <c r="AM114" s="194"/>
      <c r="AN114" s="194"/>
      <c r="AO114" s="194"/>
      <c r="AP114" s="194"/>
      <c r="AQ114" s="194"/>
      <c r="AR114" s="194"/>
      <c r="AS114" s="194"/>
      <c r="AT114" s="194"/>
      <c r="AU114" s="194"/>
      <c r="AV114" s="194"/>
      <c r="AW114" s="194"/>
      <c r="AX114" s="194"/>
      <c r="AY114" s="194"/>
      <c r="AZ114" s="194"/>
      <c r="BA114" s="194"/>
      <c r="BB114" s="194"/>
      <c r="BC114" s="194"/>
      <c r="BD114" s="194"/>
      <c r="BE114" s="194"/>
      <c r="BF114" s="194"/>
      <c r="BG114" s="194"/>
      <c r="BH114" s="194"/>
      <c r="BI114" s="194"/>
      <c r="BJ114" s="194"/>
      <c r="BK114" s="194"/>
      <c r="BL114" s="193"/>
      <c r="BM114" s="193"/>
    </row>
    <row r="115" spans="1:65" s="196" customFormat="1" ht="15.75" x14ac:dyDescent="0.2">
      <c r="A115" s="217">
        <v>0</v>
      </c>
      <c r="B115" s="218"/>
      <c r="C115" s="219">
        <v>0</v>
      </c>
      <c r="D115" s="220">
        <v>0</v>
      </c>
      <c r="E115" s="221">
        <f t="shared" si="5"/>
        <v>0</v>
      </c>
      <c r="F115" s="194"/>
      <c r="G115" s="194"/>
      <c r="H115" s="194"/>
      <c r="I115" s="194"/>
      <c r="J115" s="193"/>
      <c r="K115" s="193"/>
      <c r="L115" s="212"/>
      <c r="M115" s="212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194"/>
      <c r="AD115" s="194"/>
      <c r="AE115" s="194"/>
      <c r="AF115" s="194"/>
      <c r="AG115" s="194"/>
      <c r="AH115" s="194"/>
      <c r="AI115" s="194"/>
      <c r="AJ115" s="194"/>
      <c r="AK115" s="194"/>
      <c r="AL115" s="194"/>
      <c r="AM115" s="194"/>
      <c r="AN115" s="194"/>
      <c r="AO115" s="194"/>
      <c r="AP115" s="194"/>
      <c r="AQ115" s="194"/>
      <c r="AR115" s="194"/>
      <c r="AS115" s="194"/>
      <c r="AT115" s="194"/>
      <c r="AU115" s="194"/>
      <c r="AV115" s="194"/>
      <c r="AW115" s="194"/>
      <c r="AX115" s="194"/>
      <c r="AY115" s="194"/>
      <c r="AZ115" s="194"/>
      <c r="BA115" s="194"/>
      <c r="BB115" s="194"/>
      <c r="BC115" s="194"/>
      <c r="BD115" s="194"/>
      <c r="BE115" s="194"/>
      <c r="BF115" s="194"/>
      <c r="BG115" s="194"/>
      <c r="BH115" s="194"/>
      <c r="BI115" s="194"/>
      <c r="BJ115" s="194"/>
      <c r="BK115" s="194"/>
      <c r="BL115" s="193"/>
      <c r="BM115" s="193"/>
    </row>
    <row r="116" spans="1:65" s="196" customFormat="1" ht="15.75" x14ac:dyDescent="0.2">
      <c r="A116" s="217">
        <v>0</v>
      </c>
      <c r="B116" s="218"/>
      <c r="C116" s="219">
        <v>0</v>
      </c>
      <c r="D116" s="220">
        <v>0</v>
      </c>
      <c r="E116" s="221">
        <f t="shared" si="5"/>
        <v>0</v>
      </c>
      <c r="F116" s="194"/>
      <c r="G116" s="194"/>
      <c r="H116" s="194"/>
      <c r="I116" s="194"/>
      <c r="J116" s="193"/>
      <c r="K116" s="193"/>
      <c r="L116" s="212"/>
      <c r="M116" s="212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  <c r="AA116" s="194"/>
      <c r="AB116" s="194"/>
      <c r="AC116" s="194"/>
      <c r="AD116" s="194"/>
      <c r="AE116" s="194"/>
      <c r="AF116" s="194"/>
      <c r="AG116" s="194"/>
      <c r="AH116" s="194"/>
      <c r="AI116" s="194"/>
      <c r="AJ116" s="194"/>
      <c r="AK116" s="194"/>
      <c r="AL116" s="194"/>
      <c r="AM116" s="194"/>
      <c r="AN116" s="194"/>
      <c r="AO116" s="194"/>
      <c r="AP116" s="194"/>
      <c r="AQ116" s="194"/>
      <c r="AR116" s="194"/>
      <c r="AS116" s="194"/>
      <c r="AT116" s="194"/>
      <c r="AU116" s="194"/>
      <c r="AV116" s="194"/>
      <c r="AW116" s="194"/>
      <c r="AX116" s="194"/>
      <c r="AY116" s="194"/>
      <c r="AZ116" s="194"/>
      <c r="BA116" s="194"/>
      <c r="BB116" s="194"/>
      <c r="BC116" s="194"/>
      <c r="BD116" s="194"/>
      <c r="BE116" s="194"/>
      <c r="BF116" s="194"/>
      <c r="BG116" s="194"/>
      <c r="BH116" s="194"/>
      <c r="BI116" s="194"/>
      <c r="BJ116" s="194"/>
      <c r="BK116" s="194"/>
      <c r="BL116" s="193"/>
      <c r="BM116" s="193"/>
    </row>
    <row r="117" spans="1:65" s="196" customFormat="1" ht="15.75" x14ac:dyDescent="0.2">
      <c r="A117" s="217">
        <v>0</v>
      </c>
      <c r="B117" s="218"/>
      <c r="C117" s="219">
        <v>0</v>
      </c>
      <c r="D117" s="220">
        <v>0</v>
      </c>
      <c r="E117" s="221">
        <f t="shared" si="5"/>
        <v>0</v>
      </c>
      <c r="F117" s="194"/>
      <c r="G117" s="194"/>
      <c r="H117" s="194"/>
      <c r="I117" s="194"/>
      <c r="J117" s="193"/>
      <c r="K117" s="193"/>
      <c r="L117" s="212"/>
      <c r="M117" s="212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  <c r="AC117" s="194"/>
      <c r="AD117" s="194"/>
      <c r="AE117" s="194"/>
      <c r="AF117" s="194"/>
      <c r="AG117" s="194"/>
      <c r="AH117" s="194"/>
      <c r="AI117" s="194"/>
      <c r="AJ117" s="194"/>
      <c r="AK117" s="194"/>
      <c r="AL117" s="194"/>
      <c r="AM117" s="194"/>
      <c r="AN117" s="194"/>
      <c r="AO117" s="194"/>
      <c r="AP117" s="194"/>
      <c r="AQ117" s="194"/>
      <c r="AR117" s="194"/>
      <c r="AS117" s="194"/>
      <c r="AT117" s="194"/>
      <c r="AU117" s="194"/>
      <c r="AV117" s="194"/>
      <c r="AW117" s="194"/>
      <c r="AX117" s="194"/>
      <c r="AY117" s="194"/>
      <c r="AZ117" s="194"/>
      <c r="BA117" s="194"/>
      <c r="BB117" s="194"/>
      <c r="BC117" s="194"/>
      <c r="BD117" s="194"/>
      <c r="BE117" s="194"/>
      <c r="BF117" s="194"/>
      <c r="BG117" s="194"/>
      <c r="BH117" s="194"/>
      <c r="BI117" s="194"/>
      <c r="BJ117" s="194"/>
      <c r="BK117" s="194"/>
      <c r="BL117" s="193"/>
      <c r="BM117" s="193"/>
    </row>
    <row r="118" spans="1:65" s="196" customFormat="1" ht="15.75" x14ac:dyDescent="0.2">
      <c r="A118" s="217">
        <v>0</v>
      </c>
      <c r="B118" s="218"/>
      <c r="C118" s="219">
        <v>0</v>
      </c>
      <c r="D118" s="220">
        <v>0</v>
      </c>
      <c r="E118" s="221">
        <f t="shared" si="5"/>
        <v>0</v>
      </c>
      <c r="F118" s="194"/>
      <c r="G118" s="194"/>
      <c r="H118" s="194"/>
      <c r="I118" s="194"/>
      <c r="J118" s="193"/>
      <c r="K118" s="193"/>
      <c r="L118" s="212"/>
      <c r="M118" s="212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  <c r="AC118" s="194"/>
      <c r="AD118" s="194"/>
      <c r="AE118" s="194"/>
      <c r="AF118" s="194"/>
      <c r="AG118" s="194"/>
      <c r="AH118" s="194"/>
      <c r="AI118" s="194"/>
      <c r="AJ118" s="194"/>
      <c r="AK118" s="194"/>
      <c r="AL118" s="194"/>
      <c r="AM118" s="194"/>
      <c r="AN118" s="194"/>
      <c r="AO118" s="194"/>
      <c r="AP118" s="194"/>
      <c r="AQ118" s="194"/>
      <c r="AR118" s="194"/>
      <c r="AS118" s="194"/>
      <c r="AT118" s="194"/>
      <c r="AU118" s="194"/>
      <c r="AV118" s="194"/>
      <c r="AW118" s="194"/>
      <c r="AX118" s="194"/>
      <c r="AY118" s="194"/>
      <c r="AZ118" s="194"/>
      <c r="BA118" s="194"/>
      <c r="BB118" s="194"/>
      <c r="BC118" s="194"/>
      <c r="BD118" s="194"/>
      <c r="BE118" s="194"/>
      <c r="BF118" s="194"/>
      <c r="BG118" s="194"/>
      <c r="BH118" s="194"/>
      <c r="BI118" s="194"/>
      <c r="BJ118" s="194"/>
      <c r="BK118" s="194"/>
      <c r="BL118" s="193"/>
      <c r="BM118" s="193"/>
    </row>
    <row r="119" spans="1:65" s="196" customFormat="1" ht="15.75" x14ac:dyDescent="0.2">
      <c r="A119" s="217">
        <v>0</v>
      </c>
      <c r="B119" s="218"/>
      <c r="C119" s="219">
        <v>0</v>
      </c>
      <c r="D119" s="220">
        <v>0</v>
      </c>
      <c r="E119" s="221">
        <f t="shared" si="5"/>
        <v>0</v>
      </c>
      <c r="F119" s="194"/>
      <c r="G119" s="194"/>
      <c r="H119" s="194"/>
      <c r="I119" s="194"/>
      <c r="J119" s="193"/>
      <c r="K119" s="193"/>
      <c r="L119" s="212"/>
      <c r="M119" s="212"/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  <c r="AF119" s="194"/>
      <c r="AG119" s="194"/>
      <c r="AH119" s="194"/>
      <c r="AI119" s="194"/>
      <c r="AJ119" s="194"/>
      <c r="AK119" s="194"/>
      <c r="AL119" s="194"/>
      <c r="AM119" s="194"/>
      <c r="AN119" s="194"/>
      <c r="AO119" s="194"/>
      <c r="AP119" s="194"/>
      <c r="AQ119" s="194"/>
      <c r="AR119" s="194"/>
      <c r="AS119" s="194"/>
      <c r="AT119" s="194"/>
      <c r="AU119" s="194"/>
      <c r="AV119" s="194"/>
      <c r="AW119" s="194"/>
      <c r="AX119" s="194"/>
      <c r="AY119" s="194"/>
      <c r="AZ119" s="194"/>
      <c r="BA119" s="194"/>
      <c r="BB119" s="194"/>
      <c r="BC119" s="194"/>
      <c r="BD119" s="194"/>
      <c r="BE119" s="194"/>
      <c r="BF119" s="194"/>
      <c r="BG119" s="194"/>
      <c r="BH119" s="194"/>
      <c r="BI119" s="194"/>
      <c r="BJ119" s="194"/>
      <c r="BK119" s="194"/>
      <c r="BL119" s="193"/>
      <c r="BM119" s="193"/>
    </row>
    <row r="120" spans="1:65" s="196" customFormat="1" ht="15.75" x14ac:dyDescent="0.2">
      <c r="A120" s="217">
        <v>0</v>
      </c>
      <c r="B120" s="218"/>
      <c r="C120" s="219">
        <v>0</v>
      </c>
      <c r="D120" s="220">
        <v>0</v>
      </c>
      <c r="E120" s="221">
        <f t="shared" si="5"/>
        <v>0</v>
      </c>
      <c r="F120" s="194"/>
      <c r="G120" s="223" t="s">
        <v>286</v>
      </c>
      <c r="H120" s="223" t="s">
        <v>287</v>
      </c>
      <c r="I120" s="194"/>
      <c r="J120" s="193"/>
      <c r="K120" s="193"/>
      <c r="L120" s="212"/>
      <c r="M120" s="212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  <c r="AF120" s="194"/>
      <c r="AG120" s="194"/>
      <c r="AH120" s="194"/>
      <c r="AI120" s="194"/>
      <c r="AJ120" s="194"/>
      <c r="AK120" s="194"/>
      <c r="AL120" s="194"/>
      <c r="AM120" s="194"/>
      <c r="AN120" s="194"/>
      <c r="AO120" s="194"/>
      <c r="AP120" s="194"/>
      <c r="AQ120" s="194"/>
      <c r="AR120" s="194"/>
      <c r="AS120" s="194"/>
      <c r="AT120" s="194"/>
      <c r="AU120" s="194"/>
      <c r="AV120" s="194"/>
      <c r="AW120" s="194"/>
      <c r="AX120" s="194"/>
      <c r="AY120" s="194"/>
      <c r="AZ120" s="194"/>
      <c r="BA120" s="194"/>
      <c r="BB120" s="194"/>
      <c r="BC120" s="194"/>
      <c r="BD120" s="194"/>
      <c r="BE120" s="194"/>
      <c r="BF120" s="194"/>
      <c r="BG120" s="194"/>
      <c r="BH120" s="194"/>
      <c r="BI120" s="194"/>
      <c r="BJ120" s="194"/>
      <c r="BK120" s="194"/>
      <c r="BL120" s="193"/>
      <c r="BM120" s="193"/>
    </row>
    <row r="121" spans="1:65" s="196" customFormat="1" ht="20.100000000000001" customHeight="1" x14ac:dyDescent="0.2">
      <c r="A121" s="247" t="str">
        <f xml:space="preserve"> "TOTAL"&amp;MID(A106,3,40)</f>
        <v>TOTAL Servicios y asesoramiento externos</v>
      </c>
      <c r="B121" s="245"/>
      <c r="C121" s="245"/>
      <c r="D121" s="245"/>
      <c r="E121" s="248">
        <f>SUM(E108:E120)</f>
        <v>0</v>
      </c>
      <c r="F121" s="194"/>
      <c r="G121" s="225">
        <f>+E121+G104</f>
        <v>0</v>
      </c>
      <c r="H121" s="225">
        <f ca="1">+$H$2-INDIRECT($J$7)+G121</f>
        <v>0</v>
      </c>
      <c r="I121" s="194"/>
      <c r="J121" s="193"/>
      <c r="K121" s="193"/>
      <c r="L121" s="212"/>
      <c r="M121" s="212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  <c r="AA121" s="194"/>
      <c r="AB121" s="194"/>
      <c r="AC121" s="194"/>
      <c r="AD121" s="194"/>
      <c r="AE121" s="194"/>
      <c r="AF121" s="194"/>
      <c r="AG121" s="194"/>
      <c r="AH121" s="194"/>
      <c r="AI121" s="194"/>
      <c r="AJ121" s="194"/>
      <c r="AK121" s="194"/>
      <c r="AL121" s="194"/>
      <c r="AM121" s="194"/>
      <c r="AN121" s="194"/>
      <c r="AO121" s="194"/>
      <c r="AP121" s="194"/>
      <c r="AQ121" s="194"/>
      <c r="AR121" s="194"/>
      <c r="AS121" s="194"/>
      <c r="AT121" s="194"/>
      <c r="AU121" s="194"/>
      <c r="AV121" s="194"/>
      <c r="AW121" s="194"/>
      <c r="AX121" s="194"/>
      <c r="AY121" s="194"/>
      <c r="AZ121" s="194"/>
      <c r="BA121" s="194"/>
      <c r="BB121" s="194"/>
      <c r="BC121" s="194"/>
      <c r="BD121" s="194"/>
      <c r="BE121" s="194"/>
      <c r="BF121" s="194"/>
      <c r="BG121" s="194"/>
      <c r="BH121" s="194"/>
      <c r="BI121" s="194"/>
      <c r="BJ121" s="194"/>
      <c r="BK121" s="194"/>
      <c r="BL121" s="193"/>
      <c r="BM121" s="193"/>
    </row>
    <row r="122" spans="1:65" s="196" customFormat="1" ht="20.100000000000001" customHeight="1" x14ac:dyDescent="0.2">
      <c r="A122" s="254"/>
      <c r="B122" s="254"/>
      <c r="C122" s="254"/>
      <c r="D122" s="254"/>
      <c r="E122" s="254"/>
      <c r="F122" s="194"/>
      <c r="G122" s="194"/>
      <c r="H122" s="194"/>
      <c r="I122" s="194"/>
      <c r="J122" s="193"/>
      <c r="K122" s="193"/>
      <c r="L122" s="212"/>
      <c r="M122" s="212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  <c r="AA122" s="194"/>
      <c r="AB122" s="194"/>
      <c r="AC122" s="194"/>
      <c r="AD122" s="194"/>
      <c r="AE122" s="194"/>
      <c r="AF122" s="194"/>
      <c r="AG122" s="194"/>
      <c r="AH122" s="194"/>
      <c r="AI122" s="194"/>
      <c r="AJ122" s="194"/>
      <c r="AK122" s="194"/>
      <c r="AL122" s="194"/>
      <c r="AM122" s="194"/>
      <c r="AN122" s="194"/>
      <c r="AO122" s="194"/>
      <c r="AP122" s="194"/>
      <c r="AQ122" s="194"/>
      <c r="AR122" s="194"/>
      <c r="AS122" s="194"/>
      <c r="AT122" s="194"/>
      <c r="AU122" s="194"/>
      <c r="AV122" s="194"/>
      <c r="AW122" s="194"/>
      <c r="AX122" s="194"/>
      <c r="AY122" s="194"/>
      <c r="AZ122" s="194"/>
      <c r="BA122" s="194"/>
      <c r="BB122" s="194"/>
      <c r="BC122" s="194"/>
      <c r="BD122" s="194"/>
      <c r="BE122" s="194"/>
      <c r="BF122" s="194"/>
      <c r="BG122" s="194"/>
      <c r="BH122" s="194"/>
      <c r="BI122" s="194"/>
      <c r="BJ122" s="194"/>
      <c r="BK122" s="194"/>
      <c r="BL122" s="193"/>
      <c r="BM122" s="193"/>
    </row>
    <row r="123" spans="1:65" s="196" customFormat="1" ht="20.100000000000001" customHeight="1" x14ac:dyDescent="0.2">
      <c r="A123" s="247" t="str">
        <f>A50</f>
        <v>5. Equipos</v>
      </c>
      <c r="B123" s="245"/>
      <c r="C123" s="245"/>
      <c r="D123" s="245"/>
      <c r="E123" s="255"/>
      <c r="F123" s="194"/>
      <c r="G123" s="194"/>
      <c r="H123" s="194"/>
      <c r="I123" s="194"/>
      <c r="J123" s="193"/>
      <c r="K123" s="193"/>
      <c r="L123" s="212"/>
      <c r="M123" s="212"/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  <c r="AA123" s="194"/>
      <c r="AB123" s="194"/>
      <c r="AC123" s="194"/>
      <c r="AD123" s="194"/>
      <c r="AE123" s="194"/>
      <c r="AF123" s="194"/>
      <c r="AG123" s="194"/>
      <c r="AH123" s="194"/>
      <c r="AI123" s="194"/>
      <c r="AJ123" s="194"/>
      <c r="AK123" s="194"/>
      <c r="AL123" s="194"/>
      <c r="AM123" s="194"/>
      <c r="AN123" s="194"/>
      <c r="AO123" s="194"/>
      <c r="AP123" s="194"/>
      <c r="AQ123" s="194"/>
      <c r="AR123" s="194"/>
      <c r="AS123" s="194"/>
      <c r="AT123" s="194"/>
      <c r="AU123" s="194"/>
      <c r="AV123" s="194"/>
      <c r="AW123" s="194"/>
      <c r="AX123" s="194"/>
      <c r="AY123" s="194"/>
      <c r="AZ123" s="194"/>
      <c r="BA123" s="194"/>
      <c r="BB123" s="194"/>
      <c r="BC123" s="194"/>
      <c r="BD123" s="194"/>
      <c r="BE123" s="194"/>
      <c r="BF123" s="194"/>
      <c r="BG123" s="194"/>
      <c r="BH123" s="194"/>
      <c r="BI123" s="194"/>
      <c r="BJ123" s="194"/>
      <c r="BK123" s="194"/>
      <c r="BL123" s="193"/>
      <c r="BM123" s="193"/>
    </row>
    <row r="124" spans="1:65" s="196" customFormat="1" ht="31.5" x14ac:dyDescent="0.2">
      <c r="A124" s="216" t="s">
        <v>281</v>
      </c>
      <c r="B124" s="216" t="s">
        <v>282</v>
      </c>
      <c r="C124" s="216" t="s">
        <v>283</v>
      </c>
      <c r="D124" s="216" t="s">
        <v>34</v>
      </c>
      <c r="E124" s="216" t="s">
        <v>19</v>
      </c>
      <c r="F124" s="194"/>
      <c r="G124" s="194"/>
      <c r="H124" s="194"/>
      <c r="I124" s="194"/>
      <c r="J124" s="193"/>
      <c r="K124" s="193"/>
      <c r="L124" s="212"/>
      <c r="M124" s="212"/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  <c r="AA124" s="194"/>
      <c r="AB124" s="194"/>
      <c r="AC124" s="194"/>
      <c r="AD124" s="194"/>
      <c r="AE124" s="194"/>
      <c r="AF124" s="194"/>
      <c r="AG124" s="194"/>
      <c r="AH124" s="194"/>
      <c r="AI124" s="194"/>
      <c r="AJ124" s="194"/>
      <c r="AK124" s="194"/>
      <c r="AL124" s="194"/>
      <c r="AM124" s="194"/>
      <c r="AN124" s="194"/>
      <c r="AO124" s="194"/>
      <c r="AP124" s="194"/>
      <c r="AQ124" s="194"/>
      <c r="AR124" s="194"/>
      <c r="AS124" s="194"/>
      <c r="AT124" s="194"/>
      <c r="AU124" s="194"/>
      <c r="AV124" s="194"/>
      <c r="AW124" s="194"/>
      <c r="AX124" s="194"/>
      <c r="AY124" s="194"/>
      <c r="AZ124" s="194"/>
      <c r="BA124" s="194"/>
      <c r="BB124" s="194"/>
      <c r="BC124" s="194"/>
      <c r="BD124" s="194"/>
      <c r="BE124" s="194"/>
      <c r="BF124" s="194"/>
      <c r="BG124" s="194"/>
      <c r="BH124" s="194"/>
      <c r="BI124" s="194"/>
      <c r="BJ124" s="194"/>
      <c r="BK124" s="194"/>
      <c r="BL124" s="193"/>
      <c r="BM124" s="193"/>
    </row>
    <row r="125" spans="1:65" s="196" customFormat="1" ht="15.75" x14ac:dyDescent="0.2">
      <c r="A125" s="217">
        <v>0</v>
      </c>
      <c r="B125" s="218"/>
      <c r="C125" s="219">
        <v>0</v>
      </c>
      <c r="D125" s="220">
        <v>0</v>
      </c>
      <c r="E125" s="221">
        <f t="shared" ref="E125:E131" si="6">IF(A125="","",IF(C125="","",IF(D125="","",ROUND(ROUND(D125,4)*ROUND(C125,2)*ROUND(A125,2),2))))</f>
        <v>0</v>
      </c>
      <c r="F125" s="194"/>
      <c r="G125" s="194"/>
      <c r="H125" s="194"/>
      <c r="I125" s="194"/>
      <c r="J125" s="193"/>
      <c r="K125" s="193"/>
      <c r="L125" s="212"/>
      <c r="M125" s="212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  <c r="AC125" s="194"/>
      <c r="AD125" s="194"/>
      <c r="AE125" s="194"/>
      <c r="AF125" s="194"/>
      <c r="AG125" s="194"/>
      <c r="AH125" s="194"/>
      <c r="AI125" s="194"/>
      <c r="AJ125" s="194"/>
      <c r="AK125" s="194"/>
      <c r="AL125" s="194"/>
      <c r="AM125" s="194"/>
      <c r="AN125" s="194"/>
      <c r="AO125" s="194"/>
      <c r="AP125" s="194"/>
      <c r="AQ125" s="194"/>
      <c r="AR125" s="194"/>
      <c r="AS125" s="194"/>
      <c r="AT125" s="194"/>
      <c r="AU125" s="194"/>
      <c r="AV125" s="194"/>
      <c r="AW125" s="194"/>
      <c r="AX125" s="194"/>
      <c r="AY125" s="194"/>
      <c r="AZ125" s="194"/>
      <c r="BA125" s="194"/>
      <c r="BB125" s="194"/>
      <c r="BC125" s="194"/>
      <c r="BD125" s="194"/>
      <c r="BE125" s="194"/>
      <c r="BF125" s="194"/>
      <c r="BG125" s="194"/>
      <c r="BH125" s="194"/>
      <c r="BI125" s="194"/>
      <c r="BJ125" s="194"/>
      <c r="BK125" s="194"/>
      <c r="BL125" s="193"/>
      <c r="BM125" s="193"/>
    </row>
    <row r="126" spans="1:65" s="196" customFormat="1" ht="15.75" x14ac:dyDescent="0.2">
      <c r="A126" s="217">
        <v>0</v>
      </c>
      <c r="B126" s="218"/>
      <c r="C126" s="219">
        <v>0</v>
      </c>
      <c r="D126" s="220">
        <v>0</v>
      </c>
      <c r="E126" s="221">
        <f t="shared" si="6"/>
        <v>0</v>
      </c>
      <c r="F126" s="194"/>
      <c r="G126" s="194"/>
      <c r="H126" s="194"/>
      <c r="I126" s="194"/>
      <c r="J126" s="193"/>
      <c r="K126" s="193"/>
      <c r="L126" s="212"/>
      <c r="M126" s="212"/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  <c r="AA126" s="194"/>
      <c r="AB126" s="194"/>
      <c r="AC126" s="194"/>
      <c r="AD126" s="194"/>
      <c r="AE126" s="194"/>
      <c r="AF126" s="194"/>
      <c r="AG126" s="194"/>
      <c r="AH126" s="194"/>
      <c r="AI126" s="194"/>
      <c r="AJ126" s="194"/>
      <c r="AK126" s="194"/>
      <c r="AL126" s="194"/>
      <c r="AM126" s="194"/>
      <c r="AN126" s="194"/>
      <c r="AO126" s="194"/>
      <c r="AP126" s="194"/>
      <c r="AQ126" s="194"/>
      <c r="AR126" s="194"/>
      <c r="AS126" s="194"/>
      <c r="AT126" s="194"/>
      <c r="AU126" s="194"/>
      <c r="AV126" s="194"/>
      <c r="AW126" s="194"/>
      <c r="AX126" s="194"/>
      <c r="AY126" s="194"/>
      <c r="AZ126" s="194"/>
      <c r="BA126" s="194"/>
      <c r="BB126" s="194"/>
      <c r="BC126" s="194"/>
      <c r="BD126" s="194"/>
      <c r="BE126" s="194"/>
      <c r="BF126" s="194"/>
      <c r="BG126" s="194"/>
      <c r="BH126" s="194"/>
      <c r="BI126" s="194"/>
      <c r="BJ126" s="194"/>
      <c r="BK126" s="194"/>
      <c r="BL126" s="193"/>
      <c r="BM126" s="193"/>
    </row>
    <row r="127" spans="1:65" s="196" customFormat="1" ht="15.75" x14ac:dyDescent="0.2">
      <c r="A127" s="217">
        <v>0</v>
      </c>
      <c r="B127" s="218"/>
      <c r="C127" s="219">
        <v>0</v>
      </c>
      <c r="D127" s="220">
        <v>0</v>
      </c>
      <c r="E127" s="221">
        <f t="shared" si="6"/>
        <v>0</v>
      </c>
      <c r="F127" s="194"/>
      <c r="G127" s="194"/>
      <c r="H127" s="194"/>
      <c r="I127" s="194"/>
      <c r="J127" s="193"/>
      <c r="K127" s="193"/>
      <c r="L127" s="212"/>
      <c r="M127" s="212"/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  <c r="AA127" s="194"/>
      <c r="AB127" s="194"/>
      <c r="AC127" s="194"/>
      <c r="AD127" s="194"/>
      <c r="AE127" s="194"/>
      <c r="AF127" s="194"/>
      <c r="AG127" s="194"/>
      <c r="AH127" s="194"/>
      <c r="AI127" s="194"/>
      <c r="AJ127" s="194"/>
      <c r="AK127" s="194"/>
      <c r="AL127" s="194"/>
      <c r="AM127" s="194"/>
      <c r="AN127" s="194"/>
      <c r="AO127" s="194"/>
      <c r="AP127" s="194"/>
      <c r="AQ127" s="194"/>
      <c r="AR127" s="194"/>
      <c r="AS127" s="194"/>
      <c r="AT127" s="194"/>
      <c r="AU127" s="194"/>
      <c r="AV127" s="194"/>
      <c r="AW127" s="194"/>
      <c r="AX127" s="194"/>
      <c r="AY127" s="194"/>
      <c r="AZ127" s="194"/>
      <c r="BA127" s="194"/>
      <c r="BB127" s="194"/>
      <c r="BC127" s="194"/>
      <c r="BD127" s="194"/>
      <c r="BE127" s="194"/>
      <c r="BF127" s="194"/>
      <c r="BG127" s="194"/>
      <c r="BH127" s="194"/>
      <c r="BI127" s="194"/>
      <c r="BJ127" s="194"/>
      <c r="BK127" s="194"/>
      <c r="BL127" s="193"/>
      <c r="BM127" s="193"/>
    </row>
    <row r="128" spans="1:65" s="196" customFormat="1" ht="15.75" x14ac:dyDescent="0.2">
      <c r="A128" s="217">
        <v>0</v>
      </c>
      <c r="B128" s="218"/>
      <c r="C128" s="219">
        <v>0</v>
      </c>
      <c r="D128" s="220">
        <v>0</v>
      </c>
      <c r="E128" s="221">
        <f t="shared" si="6"/>
        <v>0</v>
      </c>
      <c r="F128" s="194"/>
      <c r="G128" s="194"/>
      <c r="H128" s="194"/>
      <c r="I128" s="194"/>
      <c r="J128" s="193"/>
      <c r="K128" s="193"/>
      <c r="L128" s="212"/>
      <c r="M128" s="212"/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  <c r="AC128" s="194"/>
      <c r="AD128" s="194"/>
      <c r="AE128" s="194"/>
      <c r="AF128" s="194"/>
      <c r="AG128" s="194"/>
      <c r="AH128" s="194"/>
      <c r="AI128" s="194"/>
      <c r="AJ128" s="194"/>
      <c r="AK128" s="194"/>
      <c r="AL128" s="194"/>
      <c r="AM128" s="194"/>
      <c r="AN128" s="194"/>
      <c r="AO128" s="194"/>
      <c r="AP128" s="194"/>
      <c r="AQ128" s="194"/>
      <c r="AR128" s="194"/>
      <c r="AS128" s="194"/>
      <c r="AT128" s="194"/>
      <c r="AU128" s="194"/>
      <c r="AV128" s="194"/>
      <c r="AW128" s="194"/>
      <c r="AX128" s="194"/>
      <c r="AY128" s="194"/>
      <c r="AZ128" s="194"/>
      <c r="BA128" s="194"/>
      <c r="BB128" s="194"/>
      <c r="BC128" s="194"/>
      <c r="BD128" s="194"/>
      <c r="BE128" s="194"/>
      <c r="BF128" s="194"/>
      <c r="BG128" s="194"/>
      <c r="BH128" s="194"/>
      <c r="BI128" s="194"/>
      <c r="BJ128" s="194"/>
      <c r="BK128" s="194"/>
      <c r="BL128" s="193"/>
      <c r="BM128" s="193"/>
    </row>
    <row r="129" spans="1:65" s="196" customFormat="1" ht="15.75" x14ac:dyDescent="0.2">
      <c r="A129" s="217">
        <v>0</v>
      </c>
      <c r="B129" s="218"/>
      <c r="C129" s="219">
        <v>0</v>
      </c>
      <c r="D129" s="220">
        <v>0</v>
      </c>
      <c r="E129" s="221">
        <f t="shared" si="6"/>
        <v>0</v>
      </c>
      <c r="F129" s="194"/>
      <c r="G129" s="194"/>
      <c r="H129" s="194"/>
      <c r="I129" s="194"/>
      <c r="J129" s="193"/>
      <c r="K129" s="193"/>
      <c r="L129" s="212"/>
      <c r="M129" s="212"/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4"/>
      <c r="AC129" s="194"/>
      <c r="AD129" s="194"/>
      <c r="AE129" s="194"/>
      <c r="AF129" s="194"/>
      <c r="AG129" s="194"/>
      <c r="AH129" s="194"/>
      <c r="AI129" s="194"/>
      <c r="AJ129" s="194"/>
      <c r="AK129" s="194"/>
      <c r="AL129" s="194"/>
      <c r="AM129" s="194"/>
      <c r="AN129" s="194"/>
      <c r="AO129" s="194"/>
      <c r="AP129" s="194"/>
      <c r="AQ129" s="194"/>
      <c r="AR129" s="194"/>
      <c r="AS129" s="194"/>
      <c r="AT129" s="194"/>
      <c r="AU129" s="194"/>
      <c r="AV129" s="194"/>
      <c r="AW129" s="194"/>
      <c r="AX129" s="194"/>
      <c r="AY129" s="194"/>
      <c r="AZ129" s="194"/>
      <c r="BA129" s="194"/>
      <c r="BB129" s="194"/>
      <c r="BC129" s="194"/>
      <c r="BD129" s="194"/>
      <c r="BE129" s="194"/>
      <c r="BF129" s="194"/>
      <c r="BG129" s="194"/>
      <c r="BH129" s="194"/>
      <c r="BI129" s="194"/>
      <c r="BJ129" s="194"/>
      <c r="BK129" s="194"/>
      <c r="BL129" s="193"/>
      <c r="BM129" s="193"/>
    </row>
    <row r="130" spans="1:65" s="196" customFormat="1" ht="15.75" x14ac:dyDescent="0.2">
      <c r="A130" s="217">
        <v>0</v>
      </c>
      <c r="B130" s="218"/>
      <c r="C130" s="219">
        <v>0</v>
      </c>
      <c r="D130" s="220">
        <v>0</v>
      </c>
      <c r="E130" s="221">
        <f t="shared" si="6"/>
        <v>0</v>
      </c>
      <c r="F130" s="194"/>
      <c r="G130" s="194"/>
      <c r="H130" s="194"/>
      <c r="I130" s="194"/>
      <c r="J130" s="193"/>
      <c r="K130" s="193"/>
      <c r="L130" s="212"/>
      <c r="M130" s="212"/>
      <c r="N130" s="194"/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  <c r="AA130" s="194"/>
      <c r="AB130" s="194"/>
      <c r="AC130" s="194"/>
      <c r="AD130" s="194"/>
      <c r="AE130" s="194"/>
      <c r="AF130" s="194"/>
      <c r="AG130" s="194"/>
      <c r="AH130" s="194"/>
      <c r="AI130" s="194"/>
      <c r="AJ130" s="194"/>
      <c r="AK130" s="194"/>
      <c r="AL130" s="194"/>
      <c r="AM130" s="194"/>
      <c r="AN130" s="194"/>
      <c r="AO130" s="194"/>
      <c r="AP130" s="194"/>
      <c r="AQ130" s="194"/>
      <c r="AR130" s="194"/>
      <c r="AS130" s="194"/>
      <c r="AT130" s="194"/>
      <c r="AU130" s="194"/>
      <c r="AV130" s="194"/>
      <c r="AW130" s="194"/>
      <c r="AX130" s="194"/>
      <c r="AY130" s="194"/>
      <c r="AZ130" s="194"/>
      <c r="BA130" s="194"/>
      <c r="BB130" s="194"/>
      <c r="BC130" s="194"/>
      <c r="BD130" s="194"/>
      <c r="BE130" s="194"/>
      <c r="BF130" s="194"/>
      <c r="BG130" s="194"/>
      <c r="BH130" s="194"/>
      <c r="BI130" s="194"/>
      <c r="BJ130" s="194"/>
      <c r="BK130" s="194"/>
      <c r="BL130" s="193"/>
      <c r="BM130" s="193"/>
    </row>
    <row r="131" spans="1:65" s="196" customFormat="1" ht="15.75" x14ac:dyDescent="0.2">
      <c r="A131" s="217">
        <v>0</v>
      </c>
      <c r="B131" s="218"/>
      <c r="C131" s="219">
        <v>0</v>
      </c>
      <c r="D131" s="220">
        <v>0</v>
      </c>
      <c r="E131" s="221">
        <f t="shared" si="6"/>
        <v>0</v>
      </c>
      <c r="F131" s="194"/>
      <c r="G131" s="223" t="s">
        <v>286</v>
      </c>
      <c r="H131" s="223" t="s">
        <v>287</v>
      </c>
      <c r="I131" s="194"/>
      <c r="J131" s="193"/>
      <c r="K131" s="193"/>
      <c r="L131" s="212"/>
      <c r="M131" s="212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  <c r="AF131" s="194"/>
      <c r="AG131" s="194"/>
      <c r="AH131" s="194"/>
      <c r="AI131" s="194"/>
      <c r="AJ131" s="194"/>
      <c r="AK131" s="194"/>
      <c r="AL131" s="194"/>
      <c r="AM131" s="194"/>
      <c r="AN131" s="194"/>
      <c r="AO131" s="194"/>
      <c r="AP131" s="194"/>
      <c r="AQ131" s="194"/>
      <c r="AR131" s="194"/>
      <c r="AS131" s="194"/>
      <c r="AT131" s="194"/>
      <c r="AU131" s="194"/>
      <c r="AV131" s="194"/>
      <c r="AW131" s="194"/>
      <c r="AX131" s="194"/>
      <c r="AY131" s="194"/>
      <c r="AZ131" s="194"/>
      <c r="BA131" s="194"/>
      <c r="BB131" s="194"/>
      <c r="BC131" s="194"/>
      <c r="BD131" s="194"/>
      <c r="BE131" s="194"/>
      <c r="BF131" s="194"/>
      <c r="BG131" s="194"/>
      <c r="BH131" s="194"/>
      <c r="BI131" s="194"/>
      <c r="BJ131" s="194"/>
      <c r="BK131" s="194"/>
      <c r="BL131" s="193"/>
      <c r="BM131" s="193"/>
    </row>
    <row r="132" spans="1:65" s="196" customFormat="1" ht="20.100000000000001" customHeight="1" x14ac:dyDescent="0.2">
      <c r="A132" s="247" t="str">
        <f xml:space="preserve"> "TOTAL"&amp;MID(A123,3,40)</f>
        <v>TOTAL Equipos</v>
      </c>
      <c r="B132" s="245"/>
      <c r="C132" s="245"/>
      <c r="D132" s="245"/>
      <c r="E132" s="248">
        <f>SUM(E125:E131)</f>
        <v>0</v>
      </c>
      <c r="F132" s="194"/>
      <c r="G132" s="225">
        <f>+E132+G121</f>
        <v>0</v>
      </c>
      <c r="H132" s="225">
        <f ca="1">+$H$2-INDIRECT($J$7)+G132</f>
        <v>0</v>
      </c>
      <c r="I132" s="194"/>
      <c r="J132" s="193"/>
      <c r="K132" s="193"/>
      <c r="L132" s="212"/>
      <c r="M132" s="212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  <c r="AC132" s="194"/>
      <c r="AD132" s="194"/>
      <c r="AE132" s="194"/>
      <c r="AF132" s="194"/>
      <c r="AG132" s="194"/>
      <c r="AH132" s="194"/>
      <c r="AI132" s="194"/>
      <c r="AJ132" s="194"/>
      <c r="AK132" s="194"/>
      <c r="AL132" s="194"/>
      <c r="AM132" s="194"/>
      <c r="AN132" s="194"/>
      <c r="AO132" s="194"/>
      <c r="AP132" s="194"/>
      <c r="AQ132" s="194"/>
      <c r="AR132" s="194"/>
      <c r="AS132" s="194"/>
      <c r="AT132" s="194"/>
      <c r="AU132" s="194"/>
      <c r="AV132" s="194"/>
      <c r="AW132" s="194"/>
      <c r="AX132" s="194"/>
      <c r="AY132" s="194"/>
      <c r="AZ132" s="194"/>
      <c r="BA132" s="194"/>
      <c r="BB132" s="194"/>
      <c r="BC132" s="194"/>
      <c r="BD132" s="194"/>
      <c r="BE132" s="194"/>
      <c r="BF132" s="194"/>
      <c r="BG132" s="194"/>
      <c r="BH132" s="194"/>
      <c r="BI132" s="194"/>
      <c r="BJ132" s="194"/>
      <c r="BK132" s="194"/>
      <c r="BL132" s="193"/>
      <c r="BM132" s="193"/>
    </row>
    <row r="133" spans="1:65" s="196" customFormat="1" ht="20.100000000000001" customHeight="1" x14ac:dyDescent="0.2">
      <c r="A133" s="242"/>
      <c r="B133" s="212"/>
      <c r="C133" s="212"/>
      <c r="D133" s="212"/>
      <c r="E133" s="212"/>
      <c r="F133" s="194"/>
      <c r="G133" s="194"/>
      <c r="H133" s="194"/>
      <c r="I133" s="194"/>
      <c r="J133" s="193"/>
      <c r="K133" s="193"/>
      <c r="L133" s="212"/>
      <c r="M133" s="212"/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  <c r="AC133" s="194"/>
      <c r="AD133" s="194"/>
      <c r="AE133" s="194"/>
      <c r="AF133" s="194"/>
      <c r="AG133" s="194"/>
      <c r="AH133" s="194"/>
      <c r="AI133" s="194"/>
      <c r="AJ133" s="194"/>
      <c r="AK133" s="194"/>
      <c r="AL133" s="194"/>
      <c r="AM133" s="194"/>
      <c r="AN133" s="194"/>
      <c r="AO133" s="194"/>
      <c r="AP133" s="194"/>
      <c r="AQ133" s="194"/>
      <c r="AR133" s="194"/>
      <c r="AS133" s="194"/>
      <c r="AT133" s="194"/>
      <c r="AU133" s="194"/>
      <c r="AV133" s="194"/>
      <c r="AW133" s="194"/>
      <c r="AX133" s="194"/>
      <c r="AY133" s="194"/>
      <c r="AZ133" s="194"/>
      <c r="BA133" s="194"/>
      <c r="BB133" s="194"/>
      <c r="BC133" s="194"/>
      <c r="BD133" s="194"/>
      <c r="BE133" s="194"/>
      <c r="BF133" s="194"/>
      <c r="BG133" s="194"/>
      <c r="BH133" s="194"/>
      <c r="BI133" s="194"/>
      <c r="BJ133" s="194"/>
      <c r="BK133" s="194"/>
      <c r="BL133" s="193"/>
      <c r="BM133" s="193"/>
    </row>
    <row r="134" spans="1:65" s="196" customFormat="1" ht="20.100000000000001" customHeight="1" x14ac:dyDescent="0.2">
      <c r="A134" s="256" t="str">
        <f>+A61</f>
        <v>6. Infraestructura y obras</v>
      </c>
      <c r="B134" s="245"/>
      <c r="C134" s="245"/>
      <c r="D134" s="245"/>
      <c r="E134" s="255"/>
      <c r="F134" s="194"/>
      <c r="G134" s="194"/>
      <c r="H134" s="194"/>
      <c r="I134" s="194"/>
      <c r="J134" s="193"/>
      <c r="K134" s="193"/>
      <c r="L134" s="212"/>
      <c r="M134" s="212"/>
      <c r="N134" s="194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  <c r="AC134" s="194"/>
      <c r="AD134" s="194"/>
      <c r="AE134" s="194"/>
      <c r="AF134" s="194"/>
      <c r="AG134" s="194"/>
      <c r="AH134" s="194"/>
      <c r="AI134" s="194"/>
      <c r="AJ134" s="194"/>
      <c r="AK134" s="194"/>
      <c r="AL134" s="194"/>
      <c r="AM134" s="194"/>
      <c r="AN134" s="194"/>
      <c r="AO134" s="194"/>
      <c r="AP134" s="194"/>
      <c r="AQ134" s="194"/>
      <c r="AR134" s="194"/>
      <c r="AS134" s="194"/>
      <c r="AT134" s="194"/>
      <c r="AU134" s="194"/>
      <c r="AV134" s="194"/>
      <c r="AW134" s="194"/>
      <c r="AX134" s="194"/>
      <c r="AY134" s="194"/>
      <c r="AZ134" s="194"/>
      <c r="BA134" s="194"/>
      <c r="BB134" s="194"/>
      <c r="BC134" s="194"/>
      <c r="BD134" s="194"/>
      <c r="BE134" s="194"/>
      <c r="BF134" s="194"/>
      <c r="BG134" s="194"/>
      <c r="BH134" s="194"/>
      <c r="BI134" s="194"/>
      <c r="BJ134" s="194"/>
      <c r="BK134" s="194"/>
      <c r="BL134" s="193"/>
      <c r="BM134" s="193"/>
    </row>
    <row r="135" spans="1:65" s="196" customFormat="1" ht="31.5" x14ac:dyDescent="0.2">
      <c r="A135" s="216" t="s">
        <v>284</v>
      </c>
      <c r="B135" s="216" t="s">
        <v>285</v>
      </c>
      <c r="C135" s="216" t="s">
        <v>35</v>
      </c>
      <c r="D135" s="216" t="s">
        <v>34</v>
      </c>
      <c r="E135" s="216" t="s">
        <v>19</v>
      </c>
      <c r="F135" s="194"/>
      <c r="G135" s="194"/>
      <c r="H135" s="194"/>
      <c r="I135" s="194"/>
      <c r="J135" s="193"/>
      <c r="K135" s="193"/>
      <c r="L135" s="212"/>
      <c r="M135" s="212"/>
      <c r="N135" s="194"/>
      <c r="O135" s="195"/>
      <c r="P135" s="195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4"/>
      <c r="AD135" s="194"/>
      <c r="AE135" s="194"/>
      <c r="AF135" s="194"/>
      <c r="AG135" s="194"/>
      <c r="AH135" s="194"/>
      <c r="AI135" s="194"/>
      <c r="AJ135" s="194"/>
      <c r="AK135" s="194"/>
      <c r="AL135" s="194"/>
      <c r="AM135" s="194"/>
      <c r="AN135" s="194"/>
      <c r="AO135" s="194"/>
      <c r="AP135" s="194"/>
      <c r="AQ135" s="194"/>
      <c r="AR135" s="194"/>
      <c r="AS135" s="194"/>
      <c r="AT135" s="194"/>
      <c r="AU135" s="194"/>
      <c r="AV135" s="194"/>
      <c r="AW135" s="194"/>
      <c r="AX135" s="194"/>
      <c r="AY135" s="194"/>
      <c r="AZ135" s="194"/>
      <c r="BA135" s="194"/>
      <c r="BB135" s="194"/>
      <c r="BC135" s="194"/>
      <c r="BD135" s="194"/>
      <c r="BE135" s="194"/>
      <c r="BF135" s="194"/>
      <c r="BG135" s="194"/>
      <c r="BH135" s="194"/>
      <c r="BI135" s="194"/>
      <c r="BJ135" s="194"/>
      <c r="BK135" s="194"/>
      <c r="BL135" s="193"/>
      <c r="BM135" s="193"/>
    </row>
    <row r="136" spans="1:65" s="196" customFormat="1" ht="15.75" x14ac:dyDescent="0.2">
      <c r="A136" s="217">
        <v>0</v>
      </c>
      <c r="B136" s="218"/>
      <c r="C136" s="219">
        <v>0</v>
      </c>
      <c r="D136" s="220">
        <v>0</v>
      </c>
      <c r="E136" s="221">
        <f t="shared" ref="E136:E142" si="7">IF(A136="","",IF(C136="","",IF(D136="","",ROUND(ROUND(D136,4)*ROUND(C136,2)*ROUND(A136,2),2))))</f>
        <v>0</v>
      </c>
      <c r="F136" s="194"/>
      <c r="G136" s="194"/>
      <c r="H136" s="194"/>
      <c r="I136" s="194"/>
      <c r="J136" s="193"/>
      <c r="K136" s="193"/>
      <c r="L136" s="212"/>
      <c r="M136" s="212"/>
      <c r="N136" s="194"/>
      <c r="O136" s="195"/>
      <c r="P136" s="195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4"/>
      <c r="AD136" s="194"/>
      <c r="AE136" s="194"/>
      <c r="AF136" s="194"/>
      <c r="AG136" s="194"/>
      <c r="AH136" s="194"/>
      <c r="AI136" s="194"/>
      <c r="AJ136" s="194"/>
      <c r="AK136" s="194"/>
      <c r="AL136" s="194"/>
      <c r="AM136" s="194"/>
      <c r="AN136" s="194"/>
      <c r="AO136" s="194"/>
      <c r="AP136" s="194"/>
      <c r="AQ136" s="194"/>
      <c r="AR136" s="194"/>
      <c r="AS136" s="194"/>
      <c r="AT136" s="194"/>
      <c r="AU136" s="194"/>
      <c r="AV136" s="194"/>
      <c r="AW136" s="194"/>
      <c r="AX136" s="194"/>
      <c r="AY136" s="194"/>
      <c r="AZ136" s="194"/>
      <c r="BA136" s="194"/>
      <c r="BB136" s="194"/>
      <c r="BC136" s="194"/>
      <c r="BD136" s="194"/>
      <c r="BE136" s="194"/>
      <c r="BF136" s="194"/>
      <c r="BG136" s="194"/>
      <c r="BH136" s="194"/>
      <c r="BI136" s="194"/>
      <c r="BJ136" s="194"/>
      <c r="BK136" s="194"/>
      <c r="BL136" s="193"/>
      <c r="BM136" s="193"/>
    </row>
    <row r="137" spans="1:65" s="196" customFormat="1" ht="15.75" x14ac:dyDescent="0.2">
      <c r="A137" s="217">
        <v>0</v>
      </c>
      <c r="B137" s="218"/>
      <c r="C137" s="219">
        <v>0</v>
      </c>
      <c r="D137" s="220">
        <v>0</v>
      </c>
      <c r="E137" s="221">
        <f t="shared" si="7"/>
        <v>0</v>
      </c>
      <c r="F137" s="194"/>
      <c r="G137" s="194"/>
      <c r="H137" s="194"/>
      <c r="I137" s="194"/>
      <c r="J137" s="193"/>
      <c r="K137" s="193"/>
      <c r="L137" s="212"/>
      <c r="M137" s="212"/>
      <c r="N137" s="194"/>
      <c r="O137" s="195"/>
      <c r="P137" s="195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194"/>
      <c r="AF137" s="194"/>
      <c r="AG137" s="194"/>
      <c r="AH137" s="194"/>
      <c r="AI137" s="194"/>
      <c r="AJ137" s="194"/>
      <c r="AK137" s="194"/>
      <c r="AL137" s="194"/>
      <c r="AM137" s="194"/>
      <c r="AN137" s="194"/>
      <c r="AO137" s="194"/>
      <c r="AP137" s="194"/>
      <c r="AQ137" s="194"/>
      <c r="AR137" s="194"/>
      <c r="AS137" s="194"/>
      <c r="AT137" s="194"/>
      <c r="AU137" s="194"/>
      <c r="AV137" s="194"/>
      <c r="AW137" s="194"/>
      <c r="AX137" s="194"/>
      <c r="AY137" s="194"/>
      <c r="AZ137" s="194"/>
      <c r="BA137" s="194"/>
      <c r="BB137" s="194"/>
      <c r="BC137" s="194"/>
      <c r="BD137" s="194"/>
      <c r="BE137" s="194"/>
      <c r="BF137" s="194"/>
      <c r="BG137" s="194"/>
      <c r="BH137" s="194"/>
      <c r="BI137" s="194"/>
      <c r="BJ137" s="194"/>
      <c r="BK137" s="194"/>
      <c r="BL137" s="193"/>
      <c r="BM137" s="193"/>
    </row>
    <row r="138" spans="1:65" s="196" customFormat="1" ht="15.75" x14ac:dyDescent="0.2">
      <c r="A138" s="217">
        <v>0</v>
      </c>
      <c r="B138" s="218"/>
      <c r="C138" s="219">
        <v>0</v>
      </c>
      <c r="D138" s="220">
        <v>0</v>
      </c>
      <c r="E138" s="221">
        <f t="shared" si="7"/>
        <v>0</v>
      </c>
      <c r="F138" s="194"/>
      <c r="G138" s="194"/>
      <c r="H138" s="194"/>
      <c r="I138" s="194"/>
      <c r="J138" s="193"/>
      <c r="K138" s="193"/>
      <c r="L138" s="212"/>
      <c r="M138" s="212"/>
      <c r="N138" s="194"/>
      <c r="O138" s="195"/>
      <c r="P138" s="195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  <c r="AD138" s="194"/>
      <c r="AE138" s="194"/>
      <c r="AF138" s="194"/>
      <c r="AG138" s="194"/>
      <c r="AH138" s="194"/>
      <c r="AI138" s="194"/>
      <c r="AJ138" s="194"/>
      <c r="AK138" s="194"/>
      <c r="AL138" s="194"/>
      <c r="AM138" s="194"/>
      <c r="AN138" s="194"/>
      <c r="AO138" s="194"/>
      <c r="AP138" s="194"/>
      <c r="AQ138" s="194"/>
      <c r="AR138" s="194"/>
      <c r="AS138" s="194"/>
      <c r="AT138" s="194"/>
      <c r="AU138" s="194"/>
      <c r="AV138" s="194"/>
      <c r="AW138" s="194"/>
      <c r="AX138" s="194"/>
      <c r="AY138" s="194"/>
      <c r="AZ138" s="194"/>
      <c r="BA138" s="194"/>
      <c r="BB138" s="194"/>
      <c r="BC138" s="194"/>
      <c r="BD138" s="194"/>
      <c r="BE138" s="194"/>
      <c r="BF138" s="194"/>
      <c r="BG138" s="194"/>
      <c r="BH138" s="194"/>
      <c r="BI138" s="194"/>
      <c r="BJ138" s="194"/>
      <c r="BK138" s="194"/>
      <c r="BL138" s="193"/>
      <c r="BM138" s="193"/>
    </row>
    <row r="139" spans="1:65" s="196" customFormat="1" ht="15.75" x14ac:dyDescent="0.2">
      <c r="A139" s="217">
        <v>0</v>
      </c>
      <c r="B139" s="218"/>
      <c r="C139" s="219">
        <v>0</v>
      </c>
      <c r="D139" s="220">
        <v>0</v>
      </c>
      <c r="E139" s="221">
        <f t="shared" si="7"/>
        <v>0</v>
      </c>
      <c r="F139" s="194"/>
      <c r="G139" s="194"/>
      <c r="H139" s="194"/>
      <c r="I139" s="194"/>
      <c r="J139" s="193"/>
      <c r="K139" s="193"/>
      <c r="L139" s="212"/>
      <c r="M139" s="212"/>
      <c r="N139" s="194"/>
      <c r="O139" s="195"/>
      <c r="P139" s="195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4"/>
      <c r="AB139" s="194"/>
      <c r="AC139" s="194"/>
      <c r="AD139" s="194"/>
      <c r="AE139" s="194"/>
      <c r="AF139" s="194"/>
      <c r="AG139" s="194"/>
      <c r="AH139" s="194"/>
      <c r="AI139" s="194"/>
      <c r="AJ139" s="194"/>
      <c r="AK139" s="194"/>
      <c r="AL139" s="194"/>
      <c r="AM139" s="194"/>
      <c r="AN139" s="194"/>
      <c r="AO139" s="194"/>
      <c r="AP139" s="194"/>
      <c r="AQ139" s="194"/>
      <c r="AR139" s="194"/>
      <c r="AS139" s="194"/>
      <c r="AT139" s="194"/>
      <c r="AU139" s="194"/>
      <c r="AV139" s="194"/>
      <c r="AW139" s="194"/>
      <c r="AX139" s="194"/>
      <c r="AY139" s="194"/>
      <c r="AZ139" s="194"/>
      <c r="BA139" s="194"/>
      <c r="BB139" s="194"/>
      <c r="BC139" s="194"/>
      <c r="BD139" s="194"/>
      <c r="BE139" s="194"/>
      <c r="BF139" s="194"/>
      <c r="BG139" s="194"/>
      <c r="BH139" s="194"/>
      <c r="BI139" s="194"/>
      <c r="BJ139" s="194"/>
      <c r="BK139" s="194"/>
      <c r="BL139" s="193"/>
      <c r="BM139" s="193"/>
    </row>
    <row r="140" spans="1:65" s="196" customFormat="1" ht="15.75" x14ac:dyDescent="0.2">
      <c r="A140" s="217">
        <v>0</v>
      </c>
      <c r="B140" s="218"/>
      <c r="C140" s="219">
        <v>0</v>
      </c>
      <c r="D140" s="220">
        <v>0</v>
      </c>
      <c r="E140" s="221">
        <f t="shared" si="7"/>
        <v>0</v>
      </c>
      <c r="F140" s="194"/>
      <c r="G140" s="194"/>
      <c r="H140" s="194"/>
      <c r="I140" s="194"/>
      <c r="J140" s="193"/>
      <c r="K140" s="193"/>
      <c r="L140" s="212"/>
      <c r="M140" s="212"/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  <c r="AA140" s="194"/>
      <c r="AB140" s="194"/>
      <c r="AC140" s="194"/>
      <c r="AD140" s="194"/>
      <c r="AE140" s="194"/>
      <c r="AF140" s="194"/>
      <c r="AG140" s="194"/>
      <c r="AH140" s="194"/>
      <c r="AI140" s="194"/>
      <c r="AJ140" s="194"/>
      <c r="AK140" s="194"/>
      <c r="AL140" s="194"/>
      <c r="AM140" s="194"/>
      <c r="AN140" s="194"/>
      <c r="AO140" s="194"/>
      <c r="AP140" s="194"/>
      <c r="AQ140" s="194"/>
      <c r="AR140" s="194"/>
      <c r="AS140" s="194"/>
      <c r="AT140" s="194"/>
      <c r="AU140" s="194"/>
      <c r="AV140" s="194"/>
      <c r="AW140" s="194"/>
      <c r="AX140" s="194"/>
      <c r="AY140" s="194"/>
      <c r="AZ140" s="194"/>
      <c r="BA140" s="194"/>
      <c r="BB140" s="194"/>
      <c r="BC140" s="194"/>
      <c r="BD140" s="194"/>
      <c r="BE140" s="194"/>
      <c r="BF140" s="194"/>
      <c r="BG140" s="194"/>
      <c r="BH140" s="194"/>
      <c r="BI140" s="194"/>
      <c r="BJ140" s="194"/>
      <c r="BK140" s="194"/>
      <c r="BL140" s="193"/>
      <c r="BM140" s="193"/>
    </row>
    <row r="141" spans="1:65" s="196" customFormat="1" ht="15.75" x14ac:dyDescent="0.2">
      <c r="A141" s="217">
        <v>0</v>
      </c>
      <c r="B141" s="218"/>
      <c r="C141" s="219">
        <v>0</v>
      </c>
      <c r="D141" s="220">
        <v>0</v>
      </c>
      <c r="E141" s="221">
        <f t="shared" si="7"/>
        <v>0</v>
      </c>
      <c r="F141" s="194"/>
      <c r="G141" s="194"/>
      <c r="H141" s="194"/>
      <c r="I141" s="194"/>
      <c r="J141" s="193"/>
      <c r="K141" s="193"/>
      <c r="L141" s="212"/>
      <c r="M141" s="212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  <c r="AA141" s="194"/>
      <c r="AB141" s="194"/>
      <c r="AC141" s="194"/>
      <c r="AD141" s="194"/>
      <c r="AE141" s="194"/>
      <c r="AF141" s="194"/>
      <c r="AG141" s="194"/>
      <c r="AH141" s="194"/>
      <c r="AI141" s="194"/>
      <c r="AJ141" s="194"/>
      <c r="AK141" s="194"/>
      <c r="AL141" s="194"/>
      <c r="AM141" s="194"/>
      <c r="AN141" s="194"/>
      <c r="AO141" s="194"/>
      <c r="AP141" s="194"/>
      <c r="AQ141" s="194"/>
      <c r="AR141" s="194"/>
      <c r="AS141" s="194"/>
      <c r="AT141" s="194"/>
      <c r="AU141" s="194"/>
      <c r="AV141" s="194"/>
      <c r="AW141" s="194"/>
      <c r="AX141" s="194"/>
      <c r="AY141" s="194"/>
      <c r="AZ141" s="194"/>
      <c r="BA141" s="194"/>
      <c r="BB141" s="194"/>
      <c r="BC141" s="194"/>
      <c r="BD141" s="194"/>
      <c r="BE141" s="194"/>
      <c r="BF141" s="194"/>
      <c r="BG141" s="194"/>
      <c r="BH141" s="194"/>
      <c r="BI141" s="194"/>
      <c r="BJ141" s="194"/>
      <c r="BK141" s="194"/>
      <c r="BL141" s="193"/>
      <c r="BM141" s="193"/>
    </row>
    <row r="142" spans="1:65" s="196" customFormat="1" ht="15.75" x14ac:dyDescent="0.2">
      <c r="A142" s="217">
        <v>0</v>
      </c>
      <c r="B142" s="218"/>
      <c r="C142" s="219">
        <v>0</v>
      </c>
      <c r="D142" s="220">
        <v>0</v>
      </c>
      <c r="E142" s="221">
        <f t="shared" si="7"/>
        <v>0</v>
      </c>
      <c r="F142" s="194"/>
      <c r="G142" s="223" t="s">
        <v>286</v>
      </c>
      <c r="H142" s="223" t="s">
        <v>287</v>
      </c>
      <c r="I142" s="194"/>
      <c r="J142" s="193"/>
      <c r="K142" s="193"/>
      <c r="L142" s="212"/>
      <c r="M142" s="212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  <c r="AY142" s="194"/>
      <c r="AZ142" s="194"/>
      <c r="BA142" s="194"/>
      <c r="BB142" s="194"/>
      <c r="BC142" s="194"/>
      <c r="BD142" s="194"/>
      <c r="BE142" s="194"/>
      <c r="BF142" s="194"/>
      <c r="BG142" s="194"/>
      <c r="BH142" s="194"/>
      <c r="BI142" s="194"/>
      <c r="BJ142" s="194"/>
      <c r="BK142" s="194"/>
      <c r="BL142" s="193"/>
      <c r="BM142" s="193"/>
    </row>
    <row r="143" spans="1:65" s="196" customFormat="1" ht="20.100000000000001" customHeight="1" x14ac:dyDescent="0.2">
      <c r="A143" s="247" t="str">
        <f xml:space="preserve"> "TOTAL"&amp;MID(A134,3,40)</f>
        <v>TOTAL Infraestructura y obras</v>
      </c>
      <c r="B143" s="245"/>
      <c r="C143" s="245"/>
      <c r="D143" s="245"/>
      <c r="E143" s="248">
        <f>SUM(E136:E142)</f>
        <v>0</v>
      </c>
      <c r="F143" s="194"/>
      <c r="G143" s="225">
        <f>+E143+G132</f>
        <v>0</v>
      </c>
      <c r="H143" s="225">
        <f ca="1">+$H$2-INDIRECT($J$7)+G143</f>
        <v>0</v>
      </c>
      <c r="I143" s="194"/>
      <c r="J143" s="193"/>
      <c r="K143" s="193"/>
      <c r="L143" s="212"/>
      <c r="M143" s="212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  <c r="AC143" s="194"/>
      <c r="AD143" s="194"/>
      <c r="AE143" s="194"/>
      <c r="AF143" s="194"/>
      <c r="AG143" s="194"/>
      <c r="AH143" s="194"/>
      <c r="AI143" s="194"/>
      <c r="AJ143" s="194"/>
      <c r="AK143" s="194"/>
      <c r="AL143" s="194"/>
      <c r="AM143" s="194"/>
      <c r="AN143" s="194"/>
      <c r="AO143" s="194"/>
      <c r="AP143" s="194"/>
      <c r="AQ143" s="194"/>
      <c r="AR143" s="194"/>
      <c r="AS143" s="194"/>
      <c r="AT143" s="194"/>
      <c r="AU143" s="194"/>
      <c r="AV143" s="194"/>
      <c r="AW143" s="194"/>
      <c r="AX143" s="194"/>
      <c r="AY143" s="194"/>
      <c r="AZ143" s="194"/>
      <c r="BA143" s="194"/>
      <c r="BB143" s="194"/>
      <c r="BC143" s="194"/>
      <c r="BD143" s="194"/>
      <c r="BE143" s="194"/>
      <c r="BF143" s="194"/>
      <c r="BG143" s="194"/>
      <c r="BH143" s="194"/>
      <c r="BI143" s="194"/>
      <c r="BJ143" s="194"/>
      <c r="BK143" s="194"/>
      <c r="BL143" s="193"/>
      <c r="BM143" s="193"/>
    </row>
    <row r="144" spans="1:65" s="196" customFormat="1" ht="20.100000000000001" customHeight="1" x14ac:dyDescent="0.2">
      <c r="A144" s="242"/>
      <c r="B144" s="254"/>
      <c r="C144" s="254"/>
      <c r="D144" s="254"/>
      <c r="E144" s="254"/>
      <c r="F144" s="194"/>
      <c r="G144" s="194"/>
      <c r="H144" s="194"/>
      <c r="I144" s="194"/>
      <c r="J144" s="193"/>
      <c r="K144" s="193"/>
      <c r="L144" s="212"/>
      <c r="M144" s="212"/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  <c r="AC144" s="194"/>
      <c r="AD144" s="194"/>
      <c r="AE144" s="194"/>
      <c r="AF144" s="194"/>
      <c r="AG144" s="194"/>
      <c r="AH144" s="194"/>
      <c r="AI144" s="194"/>
      <c r="AJ144" s="194"/>
      <c r="AK144" s="194"/>
      <c r="AL144" s="194"/>
      <c r="AM144" s="194"/>
      <c r="AN144" s="194"/>
      <c r="AO144" s="194"/>
      <c r="AP144" s="194"/>
      <c r="AQ144" s="194"/>
      <c r="AR144" s="194"/>
      <c r="AS144" s="194"/>
      <c r="AT144" s="194"/>
      <c r="AU144" s="194"/>
      <c r="AV144" s="194"/>
      <c r="AW144" s="194"/>
      <c r="AX144" s="194"/>
      <c r="AY144" s="194"/>
      <c r="AZ144" s="194"/>
      <c r="BA144" s="194"/>
      <c r="BB144" s="194"/>
      <c r="BC144" s="194"/>
      <c r="BD144" s="194"/>
      <c r="BE144" s="194"/>
      <c r="BF144" s="194"/>
      <c r="BG144" s="194"/>
      <c r="BH144" s="194"/>
      <c r="BI144" s="194"/>
      <c r="BJ144" s="194"/>
      <c r="BK144" s="194"/>
      <c r="BL144" s="193"/>
      <c r="BM144" s="193"/>
    </row>
    <row r="145" spans="1:65" s="241" customFormat="1" ht="24.95" customHeight="1" x14ac:dyDescent="0.2">
      <c r="A145" s="257" t="s">
        <v>37</v>
      </c>
      <c r="B145" s="258"/>
      <c r="C145" s="258"/>
      <c r="D145" s="258"/>
      <c r="E145" s="259">
        <f>E98+E101+E104+E121+E132+E143</f>
        <v>0</v>
      </c>
      <c r="F145" s="238"/>
      <c r="G145" s="238"/>
      <c r="H145" s="238"/>
      <c r="I145" s="238"/>
      <c r="J145" s="239"/>
      <c r="K145" s="239"/>
      <c r="L145" s="240"/>
      <c r="M145" s="240"/>
      <c r="N145" s="238"/>
      <c r="O145" s="238"/>
      <c r="P145" s="238"/>
      <c r="Q145" s="238"/>
      <c r="R145" s="238"/>
      <c r="S145" s="238"/>
      <c r="T145" s="238"/>
      <c r="U145" s="238"/>
      <c r="V145" s="238"/>
      <c r="W145" s="238"/>
      <c r="X145" s="238"/>
      <c r="Y145" s="238"/>
      <c r="Z145" s="238"/>
      <c r="AA145" s="238"/>
      <c r="AB145" s="238"/>
      <c r="AC145" s="238"/>
      <c r="AD145" s="238"/>
      <c r="AE145" s="238"/>
      <c r="AF145" s="238"/>
      <c r="AG145" s="238"/>
      <c r="AH145" s="238"/>
      <c r="AI145" s="238"/>
      <c r="AJ145" s="238"/>
      <c r="AK145" s="238"/>
      <c r="AL145" s="238"/>
      <c r="AM145" s="238"/>
      <c r="AN145" s="238"/>
      <c r="AO145" s="238"/>
      <c r="AP145" s="238"/>
      <c r="AQ145" s="238"/>
      <c r="AR145" s="238"/>
      <c r="AS145" s="238"/>
      <c r="AT145" s="238"/>
      <c r="AU145" s="238"/>
      <c r="AV145" s="238"/>
      <c r="AW145" s="238"/>
      <c r="AX145" s="238"/>
      <c r="AY145" s="238"/>
      <c r="AZ145" s="238"/>
      <c r="BA145" s="238"/>
      <c r="BB145" s="238"/>
      <c r="BC145" s="238"/>
      <c r="BD145" s="238"/>
      <c r="BE145" s="238"/>
      <c r="BF145" s="238"/>
      <c r="BG145" s="238"/>
      <c r="BH145" s="238"/>
      <c r="BI145" s="238"/>
      <c r="BJ145" s="238"/>
      <c r="BK145" s="238"/>
      <c r="BL145" s="239"/>
      <c r="BM145" s="239"/>
    </row>
    <row r="146" spans="1:65" s="196" customFormat="1" ht="20.100000000000001" customHeight="1" x14ac:dyDescent="0.2">
      <c r="A146" s="242"/>
      <c r="B146" s="212"/>
      <c r="C146" s="212"/>
      <c r="D146" s="212"/>
      <c r="E146" s="212"/>
      <c r="F146" s="194"/>
      <c r="G146" s="194"/>
      <c r="H146" s="194"/>
      <c r="I146" s="194"/>
      <c r="J146" s="193"/>
      <c r="K146" s="193"/>
      <c r="L146" s="212"/>
      <c r="M146" s="212"/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  <c r="AC146" s="194"/>
      <c r="AD146" s="194"/>
      <c r="AE146" s="194"/>
      <c r="AF146" s="194"/>
      <c r="AG146" s="194"/>
      <c r="AH146" s="194"/>
      <c r="AI146" s="194"/>
      <c r="AJ146" s="194"/>
      <c r="AK146" s="194"/>
      <c r="AL146" s="194"/>
      <c r="AM146" s="194"/>
      <c r="AN146" s="194"/>
      <c r="AO146" s="194"/>
      <c r="AP146" s="194"/>
      <c r="AQ146" s="194"/>
      <c r="AR146" s="194"/>
      <c r="AS146" s="194"/>
      <c r="AT146" s="194"/>
      <c r="AU146" s="194"/>
      <c r="AV146" s="194"/>
      <c r="AW146" s="194"/>
      <c r="AX146" s="194"/>
      <c r="AY146" s="194"/>
      <c r="AZ146" s="194"/>
      <c r="BA146" s="194"/>
      <c r="BB146" s="194"/>
      <c r="BC146" s="194"/>
      <c r="BD146" s="194"/>
      <c r="BE146" s="194"/>
      <c r="BF146" s="194"/>
      <c r="BG146" s="194"/>
      <c r="BH146" s="194"/>
      <c r="BI146" s="194"/>
      <c r="BJ146" s="194"/>
      <c r="BK146" s="194"/>
      <c r="BL146" s="193"/>
      <c r="BM146" s="193"/>
    </row>
    <row r="147" spans="1:65" s="196" customFormat="1" ht="32.25" x14ac:dyDescent="0.2">
      <c r="A147" s="278" t="str">
        <f>+A74</f>
        <v>0001_ACRONIMO_XYZ</v>
      </c>
      <c r="B147" s="278"/>
      <c r="C147" s="278"/>
      <c r="D147" s="278"/>
      <c r="E147" s="278"/>
      <c r="F147" s="190"/>
      <c r="G147" s="190"/>
      <c r="H147" s="190"/>
      <c r="I147" s="190"/>
      <c r="J147" s="192"/>
      <c r="K147" s="192"/>
      <c r="L147" s="193"/>
      <c r="M147" s="193"/>
      <c r="N147" s="194"/>
      <c r="O147" s="195"/>
      <c r="P147" s="195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  <c r="AC147" s="194"/>
      <c r="AD147" s="194"/>
      <c r="AE147" s="194"/>
      <c r="AF147" s="194"/>
      <c r="AG147" s="194"/>
      <c r="AH147" s="194"/>
      <c r="AI147" s="194"/>
      <c r="AJ147" s="194"/>
      <c r="AK147" s="194"/>
      <c r="AL147" s="194"/>
      <c r="AM147" s="194"/>
      <c r="AN147" s="194"/>
      <c r="AO147" s="194"/>
      <c r="AP147" s="194"/>
      <c r="AQ147" s="194"/>
      <c r="AR147" s="194"/>
      <c r="AS147" s="194"/>
      <c r="AT147" s="194"/>
      <c r="AU147" s="194"/>
      <c r="AV147" s="194"/>
      <c r="AW147" s="194"/>
      <c r="AX147" s="194"/>
      <c r="AY147" s="194"/>
      <c r="AZ147" s="194"/>
      <c r="BA147" s="194"/>
      <c r="BB147" s="194"/>
      <c r="BC147" s="194"/>
      <c r="BD147" s="194"/>
      <c r="BE147" s="194"/>
      <c r="BF147" s="194"/>
      <c r="BG147" s="194"/>
      <c r="BH147" s="194"/>
      <c r="BI147" s="194"/>
      <c r="BJ147" s="194"/>
      <c r="BK147" s="194"/>
      <c r="BL147" s="193"/>
      <c r="BM147" s="193"/>
    </row>
    <row r="148" spans="1:65" s="196" customFormat="1" ht="32.25" x14ac:dyDescent="0.2">
      <c r="A148" s="278" t="str">
        <f ca="1">+A75</f>
        <v>Escribir denominación BP</v>
      </c>
      <c r="B148" s="278"/>
      <c r="C148" s="278"/>
      <c r="D148" s="278"/>
      <c r="E148" s="278"/>
      <c r="F148" s="190"/>
      <c r="G148" s="190"/>
      <c r="H148" s="190"/>
      <c r="I148" s="190"/>
      <c r="J148" s="192"/>
      <c r="K148" s="192"/>
      <c r="L148" s="193"/>
      <c r="M148" s="193"/>
      <c r="N148" s="194"/>
      <c r="O148" s="195"/>
      <c r="P148" s="195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  <c r="AC148" s="194"/>
      <c r="AD148" s="194"/>
      <c r="AE148" s="194"/>
      <c r="AF148" s="194"/>
      <c r="AG148" s="194"/>
      <c r="AH148" s="194"/>
      <c r="AI148" s="194"/>
      <c r="AJ148" s="194"/>
      <c r="AK148" s="194"/>
      <c r="AL148" s="194"/>
      <c r="AM148" s="194"/>
      <c r="AN148" s="194"/>
      <c r="AO148" s="194"/>
      <c r="AP148" s="194"/>
      <c r="AQ148" s="194"/>
      <c r="AR148" s="194"/>
      <c r="AS148" s="194"/>
      <c r="AT148" s="194"/>
      <c r="AU148" s="194"/>
      <c r="AV148" s="194"/>
      <c r="AW148" s="194"/>
      <c r="AX148" s="194"/>
      <c r="AY148" s="194"/>
      <c r="AZ148" s="194"/>
      <c r="BA148" s="194"/>
      <c r="BB148" s="194"/>
      <c r="BC148" s="194"/>
      <c r="BD148" s="194"/>
      <c r="BE148" s="194"/>
      <c r="BF148" s="194"/>
      <c r="BG148" s="194"/>
      <c r="BH148" s="194"/>
      <c r="BI148" s="194"/>
      <c r="BJ148" s="194"/>
      <c r="BK148" s="194"/>
      <c r="BL148" s="193"/>
      <c r="BM148" s="193"/>
    </row>
    <row r="149" spans="1:65" s="196" customFormat="1" ht="20.100000000000001" customHeight="1" x14ac:dyDescent="0.2">
      <c r="A149" s="212"/>
      <c r="B149" s="212"/>
      <c r="C149" s="212"/>
      <c r="D149" s="212"/>
      <c r="E149" s="212"/>
      <c r="F149" s="194"/>
      <c r="G149" s="194"/>
      <c r="H149" s="194"/>
      <c r="I149" s="194"/>
      <c r="J149" s="193"/>
      <c r="K149" s="193"/>
      <c r="L149" s="212"/>
      <c r="M149" s="212"/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  <c r="AA149" s="194"/>
      <c r="AB149" s="194"/>
      <c r="AC149" s="194"/>
      <c r="AD149" s="194"/>
      <c r="AE149" s="194"/>
      <c r="AF149" s="194"/>
      <c r="AG149" s="194"/>
      <c r="AH149" s="194"/>
      <c r="AI149" s="194"/>
      <c r="AJ149" s="194"/>
      <c r="AK149" s="194"/>
      <c r="AL149" s="194"/>
      <c r="AM149" s="194"/>
      <c r="AN149" s="194"/>
      <c r="AO149" s="194"/>
      <c r="AP149" s="194"/>
      <c r="AQ149" s="194"/>
      <c r="AR149" s="194"/>
      <c r="AS149" s="194"/>
      <c r="AT149" s="194"/>
      <c r="AU149" s="194"/>
      <c r="AV149" s="194"/>
      <c r="AW149" s="194"/>
      <c r="AX149" s="194"/>
      <c r="AY149" s="194"/>
      <c r="AZ149" s="194"/>
      <c r="BA149" s="194"/>
      <c r="BB149" s="194"/>
      <c r="BC149" s="194"/>
      <c r="BD149" s="194"/>
      <c r="BE149" s="194"/>
      <c r="BF149" s="194"/>
      <c r="BG149" s="194"/>
      <c r="BH149" s="194"/>
      <c r="BI149" s="194"/>
      <c r="BJ149" s="194"/>
      <c r="BK149" s="194"/>
      <c r="BL149" s="193"/>
      <c r="BM149" s="193"/>
    </row>
    <row r="150" spans="1:65" s="241" customFormat="1" ht="24.95" customHeight="1" x14ac:dyDescent="0.2">
      <c r="A150" s="200" t="str">
        <f>"ACTIVIDAD 3: "&amp;'1.INTRO'!B31</f>
        <v>ACTIVIDAD 3: Escribir aquí el título de la actividad 3</v>
      </c>
      <c r="B150" s="201"/>
      <c r="C150" s="243"/>
      <c r="D150" s="243"/>
      <c r="E150" s="244"/>
      <c r="F150" s="238"/>
      <c r="G150" s="238"/>
      <c r="H150" s="238"/>
      <c r="I150" s="238"/>
      <c r="J150" s="239"/>
      <c r="K150" s="239"/>
      <c r="L150" s="240"/>
      <c r="M150" s="240"/>
      <c r="N150" s="238"/>
      <c r="O150" s="238"/>
      <c r="P150" s="238"/>
      <c r="Q150" s="238"/>
      <c r="R150" s="238"/>
      <c r="S150" s="238"/>
      <c r="T150" s="238"/>
      <c r="U150" s="238"/>
      <c r="V150" s="238"/>
      <c r="W150" s="238"/>
      <c r="X150" s="238"/>
      <c r="Y150" s="238"/>
      <c r="Z150" s="238"/>
      <c r="AA150" s="238"/>
      <c r="AB150" s="238"/>
      <c r="AC150" s="238"/>
      <c r="AD150" s="238"/>
      <c r="AE150" s="238"/>
      <c r="AF150" s="238"/>
      <c r="AG150" s="238"/>
      <c r="AH150" s="238"/>
      <c r="AI150" s="238"/>
      <c r="AJ150" s="238"/>
      <c r="AK150" s="238"/>
      <c r="AL150" s="238"/>
      <c r="AM150" s="238"/>
      <c r="AN150" s="238"/>
      <c r="AO150" s="238"/>
      <c r="AP150" s="238"/>
      <c r="AQ150" s="238"/>
      <c r="AR150" s="238"/>
      <c r="AS150" s="238"/>
      <c r="AT150" s="238"/>
      <c r="AU150" s="238"/>
      <c r="AV150" s="238"/>
      <c r="AW150" s="238"/>
      <c r="AX150" s="238"/>
      <c r="AY150" s="238"/>
      <c r="AZ150" s="238"/>
      <c r="BA150" s="238"/>
      <c r="BB150" s="238"/>
      <c r="BC150" s="238"/>
      <c r="BD150" s="238"/>
      <c r="BE150" s="238"/>
      <c r="BF150" s="238"/>
      <c r="BG150" s="238"/>
      <c r="BH150" s="238"/>
      <c r="BI150" s="238"/>
      <c r="BJ150" s="238"/>
      <c r="BK150" s="238"/>
      <c r="BL150" s="239"/>
      <c r="BM150" s="239"/>
    </row>
    <row r="151" spans="1:65" s="196" customFormat="1" ht="20.100000000000001" customHeight="1" x14ac:dyDescent="0.2">
      <c r="A151" s="212"/>
      <c r="B151" s="212"/>
      <c r="C151" s="212"/>
      <c r="D151" s="212"/>
      <c r="E151" s="212"/>
      <c r="F151" s="194"/>
      <c r="G151" s="194"/>
      <c r="H151" s="194"/>
      <c r="I151" s="194"/>
      <c r="J151" s="193"/>
      <c r="K151" s="193"/>
      <c r="L151" s="212"/>
      <c r="M151" s="212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  <c r="AA151" s="194"/>
      <c r="AB151" s="194"/>
      <c r="AC151" s="194"/>
      <c r="AD151" s="194"/>
      <c r="AE151" s="194"/>
      <c r="AF151" s="194"/>
      <c r="AG151" s="194"/>
      <c r="AH151" s="194"/>
      <c r="AI151" s="194"/>
      <c r="AJ151" s="194"/>
      <c r="AK151" s="194"/>
      <c r="AL151" s="194"/>
      <c r="AM151" s="194"/>
      <c r="AN151" s="194"/>
      <c r="AO151" s="194"/>
      <c r="AP151" s="194"/>
      <c r="AQ151" s="194"/>
      <c r="AR151" s="194"/>
      <c r="AS151" s="194"/>
      <c r="AT151" s="194"/>
      <c r="AU151" s="194"/>
      <c r="AV151" s="194"/>
      <c r="AW151" s="194"/>
      <c r="AX151" s="194"/>
      <c r="AY151" s="194"/>
      <c r="AZ151" s="194"/>
      <c r="BA151" s="194"/>
      <c r="BB151" s="194"/>
      <c r="BC151" s="194"/>
      <c r="BD151" s="194"/>
      <c r="BE151" s="194"/>
      <c r="BF151" s="194"/>
      <c r="BG151" s="194"/>
      <c r="BH151" s="194"/>
      <c r="BI151" s="194"/>
      <c r="BJ151" s="194"/>
      <c r="BK151" s="194"/>
      <c r="BL151" s="193"/>
      <c r="BM151" s="193"/>
    </row>
    <row r="152" spans="1:65" s="196" customFormat="1" ht="20.100000000000001" customHeight="1" x14ac:dyDescent="0.2">
      <c r="A152" s="213" t="str">
        <f>+A79</f>
        <v>1. Personal</v>
      </c>
      <c r="B152" s="245"/>
      <c r="C152" s="214"/>
      <c r="D152" s="245"/>
      <c r="E152" s="246"/>
      <c r="F152" s="194"/>
      <c r="G152" s="194"/>
      <c r="H152" s="194"/>
      <c r="I152" s="194"/>
      <c r="J152" s="193"/>
      <c r="K152" s="193"/>
      <c r="L152" s="212"/>
      <c r="M152" s="212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  <c r="AA152" s="194"/>
      <c r="AB152" s="194"/>
      <c r="AC152" s="194"/>
      <c r="AD152" s="194"/>
      <c r="AE152" s="194"/>
      <c r="AF152" s="194"/>
      <c r="AG152" s="194"/>
      <c r="AH152" s="194"/>
      <c r="AI152" s="194"/>
      <c r="AJ152" s="194"/>
      <c r="AK152" s="194"/>
      <c r="AL152" s="194"/>
      <c r="AM152" s="194"/>
      <c r="AN152" s="194"/>
      <c r="AO152" s="194"/>
      <c r="AP152" s="194"/>
      <c r="AQ152" s="194"/>
      <c r="AR152" s="194"/>
      <c r="AS152" s="194"/>
      <c r="AT152" s="194"/>
      <c r="AU152" s="194"/>
      <c r="AV152" s="194"/>
      <c r="AW152" s="194"/>
      <c r="AX152" s="194"/>
      <c r="AY152" s="194"/>
      <c r="AZ152" s="194"/>
      <c r="BA152" s="194"/>
      <c r="BB152" s="194"/>
      <c r="BC152" s="194"/>
      <c r="BD152" s="194"/>
      <c r="BE152" s="194"/>
      <c r="BF152" s="194"/>
      <c r="BG152" s="194"/>
      <c r="BH152" s="194"/>
      <c r="BI152" s="194"/>
      <c r="BJ152" s="194"/>
      <c r="BK152" s="194"/>
      <c r="BL152" s="193"/>
      <c r="BM152" s="193"/>
    </row>
    <row r="153" spans="1:65" s="196" customFormat="1" ht="31.5" x14ac:dyDescent="0.2">
      <c r="A153" s="216" t="s">
        <v>257</v>
      </c>
      <c r="B153" s="216" t="s">
        <v>258</v>
      </c>
      <c r="C153" s="216" t="s">
        <v>259</v>
      </c>
      <c r="D153" s="216" t="s">
        <v>260</v>
      </c>
      <c r="E153" s="216" t="s">
        <v>19</v>
      </c>
      <c r="F153" s="194"/>
      <c r="G153" s="194"/>
      <c r="H153" s="194"/>
      <c r="I153" s="194"/>
      <c r="J153" s="193"/>
      <c r="K153" s="193"/>
      <c r="L153" s="212"/>
      <c r="M153" s="212"/>
      <c r="N153" s="194"/>
      <c r="O153" s="194"/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  <c r="AA153" s="194"/>
      <c r="AB153" s="194"/>
      <c r="AC153" s="194"/>
      <c r="AD153" s="194"/>
      <c r="AE153" s="194"/>
      <c r="AF153" s="194"/>
      <c r="AG153" s="194"/>
      <c r="AH153" s="194"/>
      <c r="AI153" s="194"/>
      <c r="AJ153" s="194"/>
      <c r="AK153" s="194"/>
      <c r="AL153" s="194"/>
      <c r="AM153" s="194"/>
      <c r="AN153" s="194"/>
      <c r="AO153" s="194"/>
      <c r="AP153" s="194"/>
      <c r="AQ153" s="194"/>
      <c r="AR153" s="194"/>
      <c r="AS153" s="194"/>
      <c r="AT153" s="194"/>
      <c r="AU153" s="194"/>
      <c r="AV153" s="194"/>
      <c r="AW153" s="194"/>
      <c r="AX153" s="194"/>
      <c r="AY153" s="194"/>
      <c r="AZ153" s="194"/>
      <c r="BA153" s="194"/>
      <c r="BB153" s="194"/>
      <c r="BC153" s="194"/>
      <c r="BD153" s="194"/>
      <c r="BE153" s="194"/>
      <c r="BF153" s="194"/>
      <c r="BG153" s="194"/>
      <c r="BH153" s="194"/>
      <c r="BI153" s="194"/>
      <c r="BJ153" s="194"/>
      <c r="BK153" s="194"/>
      <c r="BL153" s="193"/>
      <c r="BM153" s="193"/>
    </row>
    <row r="154" spans="1:65" s="196" customFormat="1" ht="15.75" x14ac:dyDescent="0.2">
      <c r="A154" s="217">
        <v>0</v>
      </c>
      <c r="B154" s="218"/>
      <c r="C154" s="219">
        <v>0</v>
      </c>
      <c r="D154" s="220">
        <v>0</v>
      </c>
      <c r="E154" s="221">
        <f>IF(A154="","",IF(C154="","",IF(D154="","",ROUND(ROUND(D154,4)*ROUND(C154,2)*ROUND(A154,2),2))))</f>
        <v>0</v>
      </c>
      <c r="F154" s="194"/>
      <c r="G154" s="194"/>
      <c r="H154" s="194"/>
      <c r="I154" s="194"/>
      <c r="J154" s="193"/>
      <c r="K154" s="193"/>
      <c r="L154" s="212"/>
      <c r="M154" s="212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  <c r="AA154" s="194"/>
      <c r="AB154" s="194"/>
      <c r="AC154" s="194"/>
      <c r="AD154" s="194"/>
      <c r="AE154" s="194"/>
      <c r="AF154" s="194"/>
      <c r="AG154" s="194"/>
      <c r="AH154" s="194"/>
      <c r="AI154" s="194"/>
      <c r="AJ154" s="194"/>
      <c r="AK154" s="194"/>
      <c r="AL154" s="194"/>
      <c r="AM154" s="194"/>
      <c r="AN154" s="194"/>
      <c r="AO154" s="194"/>
      <c r="AP154" s="194"/>
      <c r="AQ154" s="194"/>
      <c r="AR154" s="194"/>
      <c r="AS154" s="194"/>
      <c r="AT154" s="194"/>
      <c r="AU154" s="194"/>
      <c r="AV154" s="194"/>
      <c r="AW154" s="194"/>
      <c r="AX154" s="194"/>
      <c r="AY154" s="194"/>
      <c r="AZ154" s="194"/>
      <c r="BA154" s="194"/>
      <c r="BB154" s="194"/>
      <c r="BC154" s="194"/>
      <c r="BD154" s="194"/>
      <c r="BE154" s="194"/>
      <c r="BF154" s="194"/>
      <c r="BG154" s="194"/>
      <c r="BH154" s="194"/>
      <c r="BI154" s="194"/>
      <c r="BJ154" s="194"/>
      <c r="BK154" s="194"/>
      <c r="BL154" s="193"/>
      <c r="BM154" s="193"/>
    </row>
    <row r="155" spans="1:65" s="196" customFormat="1" ht="15.75" x14ac:dyDescent="0.2">
      <c r="A155" s="217">
        <v>0</v>
      </c>
      <c r="B155" s="218"/>
      <c r="C155" s="219">
        <v>0</v>
      </c>
      <c r="D155" s="220">
        <v>0</v>
      </c>
      <c r="E155" s="221">
        <f t="shared" ref="E155:E170" si="8">IF(A155="","",IF(C155="","",IF(D155="","",ROUND(ROUND(D155,4)*ROUND(C155,2)*ROUND(A155,2),2))))</f>
        <v>0</v>
      </c>
      <c r="F155" s="194"/>
      <c r="G155" s="194"/>
      <c r="H155" s="194"/>
      <c r="I155" s="194"/>
      <c r="J155" s="193"/>
      <c r="K155" s="193"/>
      <c r="L155" s="212"/>
      <c r="M155" s="212"/>
      <c r="N155" s="194"/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  <c r="AA155" s="194"/>
      <c r="AB155" s="194"/>
      <c r="AC155" s="194"/>
      <c r="AD155" s="194"/>
      <c r="AE155" s="194"/>
      <c r="AF155" s="194"/>
      <c r="AG155" s="194"/>
      <c r="AH155" s="194"/>
      <c r="AI155" s="194"/>
      <c r="AJ155" s="194"/>
      <c r="AK155" s="194"/>
      <c r="AL155" s="194"/>
      <c r="AM155" s="194"/>
      <c r="AN155" s="194"/>
      <c r="AO155" s="194"/>
      <c r="AP155" s="194"/>
      <c r="AQ155" s="194"/>
      <c r="AR155" s="194"/>
      <c r="AS155" s="194"/>
      <c r="AT155" s="194"/>
      <c r="AU155" s="194"/>
      <c r="AV155" s="194"/>
      <c r="AW155" s="194"/>
      <c r="AX155" s="194"/>
      <c r="AY155" s="194"/>
      <c r="AZ155" s="194"/>
      <c r="BA155" s="194"/>
      <c r="BB155" s="194"/>
      <c r="BC155" s="194"/>
      <c r="BD155" s="194"/>
      <c r="BE155" s="194"/>
      <c r="BF155" s="194"/>
      <c r="BG155" s="194"/>
      <c r="BH155" s="194"/>
      <c r="BI155" s="194"/>
      <c r="BJ155" s="194"/>
      <c r="BK155" s="194"/>
      <c r="BL155" s="193"/>
      <c r="BM155" s="193"/>
    </row>
    <row r="156" spans="1:65" s="196" customFormat="1" ht="15.75" x14ac:dyDescent="0.2">
      <c r="A156" s="217">
        <v>0</v>
      </c>
      <c r="B156" s="218"/>
      <c r="C156" s="219">
        <v>0</v>
      </c>
      <c r="D156" s="220">
        <v>0</v>
      </c>
      <c r="E156" s="221">
        <f t="shared" si="8"/>
        <v>0</v>
      </c>
      <c r="F156" s="194"/>
      <c r="G156" s="194"/>
      <c r="H156" s="194"/>
      <c r="I156" s="194"/>
      <c r="J156" s="193"/>
      <c r="K156" s="193"/>
      <c r="L156" s="212"/>
      <c r="M156" s="212"/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  <c r="AC156" s="194"/>
      <c r="AD156" s="194"/>
      <c r="AE156" s="194"/>
      <c r="AF156" s="194"/>
      <c r="AG156" s="194"/>
      <c r="AH156" s="194"/>
      <c r="AI156" s="194"/>
      <c r="AJ156" s="194"/>
      <c r="AK156" s="194"/>
      <c r="AL156" s="194"/>
      <c r="AM156" s="194"/>
      <c r="AN156" s="194"/>
      <c r="AO156" s="194"/>
      <c r="AP156" s="194"/>
      <c r="AQ156" s="194"/>
      <c r="AR156" s="194"/>
      <c r="AS156" s="194"/>
      <c r="AT156" s="194"/>
      <c r="AU156" s="194"/>
      <c r="AV156" s="194"/>
      <c r="AW156" s="194"/>
      <c r="AX156" s="194"/>
      <c r="AY156" s="194"/>
      <c r="AZ156" s="194"/>
      <c r="BA156" s="194"/>
      <c r="BB156" s="194"/>
      <c r="BC156" s="194"/>
      <c r="BD156" s="194"/>
      <c r="BE156" s="194"/>
      <c r="BF156" s="194"/>
      <c r="BG156" s="194"/>
      <c r="BH156" s="194"/>
      <c r="BI156" s="194"/>
      <c r="BJ156" s="194"/>
      <c r="BK156" s="194"/>
      <c r="BL156" s="193"/>
      <c r="BM156" s="193"/>
    </row>
    <row r="157" spans="1:65" s="196" customFormat="1" ht="15.75" x14ac:dyDescent="0.2">
      <c r="A157" s="217">
        <v>0</v>
      </c>
      <c r="B157" s="218"/>
      <c r="C157" s="219">
        <v>0</v>
      </c>
      <c r="D157" s="220">
        <v>0</v>
      </c>
      <c r="E157" s="221">
        <f t="shared" si="8"/>
        <v>0</v>
      </c>
      <c r="F157" s="194"/>
      <c r="G157" s="194"/>
      <c r="H157" s="194"/>
      <c r="I157" s="194"/>
      <c r="J157" s="193"/>
      <c r="K157" s="193"/>
      <c r="L157" s="212"/>
      <c r="M157" s="212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  <c r="AC157" s="194"/>
      <c r="AD157" s="194"/>
      <c r="AE157" s="194"/>
      <c r="AF157" s="194"/>
      <c r="AG157" s="194"/>
      <c r="AH157" s="194"/>
      <c r="AI157" s="194"/>
      <c r="AJ157" s="194"/>
      <c r="AK157" s="194"/>
      <c r="AL157" s="194"/>
      <c r="AM157" s="194"/>
      <c r="AN157" s="194"/>
      <c r="AO157" s="194"/>
      <c r="AP157" s="194"/>
      <c r="AQ157" s="194"/>
      <c r="AR157" s="194"/>
      <c r="AS157" s="194"/>
      <c r="AT157" s="194"/>
      <c r="AU157" s="194"/>
      <c r="AV157" s="194"/>
      <c r="AW157" s="194"/>
      <c r="AX157" s="194"/>
      <c r="AY157" s="194"/>
      <c r="AZ157" s="194"/>
      <c r="BA157" s="194"/>
      <c r="BB157" s="194"/>
      <c r="BC157" s="194"/>
      <c r="BD157" s="194"/>
      <c r="BE157" s="194"/>
      <c r="BF157" s="194"/>
      <c r="BG157" s="194"/>
      <c r="BH157" s="194"/>
      <c r="BI157" s="194"/>
      <c r="BJ157" s="194"/>
      <c r="BK157" s="194"/>
      <c r="BL157" s="193"/>
      <c r="BM157" s="193"/>
    </row>
    <row r="158" spans="1:65" s="196" customFormat="1" ht="15.75" x14ac:dyDescent="0.2">
      <c r="A158" s="217">
        <v>0</v>
      </c>
      <c r="B158" s="218"/>
      <c r="C158" s="219">
        <v>0</v>
      </c>
      <c r="D158" s="220">
        <v>0</v>
      </c>
      <c r="E158" s="221">
        <f t="shared" si="8"/>
        <v>0</v>
      </c>
      <c r="F158" s="194"/>
      <c r="G158" s="194"/>
      <c r="H158" s="194"/>
      <c r="I158" s="194"/>
      <c r="J158" s="193"/>
      <c r="K158" s="193"/>
      <c r="L158" s="212"/>
      <c r="M158" s="212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  <c r="AC158" s="194"/>
      <c r="AD158" s="194"/>
      <c r="AE158" s="194"/>
      <c r="AF158" s="194"/>
      <c r="AG158" s="194"/>
      <c r="AH158" s="194"/>
      <c r="AI158" s="194"/>
      <c r="AJ158" s="194"/>
      <c r="AK158" s="194"/>
      <c r="AL158" s="194"/>
      <c r="AM158" s="194"/>
      <c r="AN158" s="194"/>
      <c r="AO158" s="194"/>
      <c r="AP158" s="194"/>
      <c r="AQ158" s="194"/>
      <c r="AR158" s="194"/>
      <c r="AS158" s="194"/>
      <c r="AT158" s="194"/>
      <c r="AU158" s="194"/>
      <c r="AV158" s="194"/>
      <c r="AW158" s="194"/>
      <c r="AX158" s="194"/>
      <c r="AY158" s="194"/>
      <c r="AZ158" s="194"/>
      <c r="BA158" s="194"/>
      <c r="BB158" s="194"/>
      <c r="BC158" s="194"/>
      <c r="BD158" s="194"/>
      <c r="BE158" s="194"/>
      <c r="BF158" s="194"/>
      <c r="BG158" s="194"/>
      <c r="BH158" s="194"/>
      <c r="BI158" s="194"/>
      <c r="BJ158" s="194"/>
      <c r="BK158" s="194"/>
      <c r="BL158" s="193"/>
      <c r="BM158" s="193"/>
    </row>
    <row r="159" spans="1:65" s="196" customFormat="1" ht="15.75" x14ac:dyDescent="0.2">
      <c r="A159" s="217">
        <v>0</v>
      </c>
      <c r="B159" s="218"/>
      <c r="C159" s="219">
        <v>0</v>
      </c>
      <c r="D159" s="220">
        <v>0</v>
      </c>
      <c r="E159" s="221">
        <f t="shared" si="8"/>
        <v>0</v>
      </c>
      <c r="F159" s="194"/>
      <c r="G159" s="194"/>
      <c r="H159" s="194"/>
      <c r="I159" s="194"/>
      <c r="J159" s="193"/>
      <c r="K159" s="193"/>
      <c r="L159" s="212"/>
      <c r="M159" s="212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  <c r="AA159" s="194"/>
      <c r="AB159" s="194"/>
      <c r="AC159" s="194"/>
      <c r="AD159" s="194"/>
      <c r="AE159" s="194"/>
      <c r="AF159" s="194"/>
      <c r="AG159" s="194"/>
      <c r="AH159" s="194"/>
      <c r="AI159" s="194"/>
      <c r="AJ159" s="194"/>
      <c r="AK159" s="194"/>
      <c r="AL159" s="194"/>
      <c r="AM159" s="194"/>
      <c r="AN159" s="194"/>
      <c r="AO159" s="194"/>
      <c r="AP159" s="194"/>
      <c r="AQ159" s="194"/>
      <c r="AR159" s="194"/>
      <c r="AS159" s="194"/>
      <c r="AT159" s="194"/>
      <c r="AU159" s="194"/>
      <c r="AV159" s="194"/>
      <c r="AW159" s="194"/>
      <c r="AX159" s="194"/>
      <c r="AY159" s="194"/>
      <c r="AZ159" s="194"/>
      <c r="BA159" s="194"/>
      <c r="BB159" s="194"/>
      <c r="BC159" s="194"/>
      <c r="BD159" s="194"/>
      <c r="BE159" s="194"/>
      <c r="BF159" s="194"/>
      <c r="BG159" s="194"/>
      <c r="BH159" s="194"/>
      <c r="BI159" s="194"/>
      <c r="BJ159" s="194"/>
      <c r="BK159" s="194"/>
      <c r="BL159" s="193"/>
      <c r="BM159" s="193"/>
    </row>
    <row r="160" spans="1:65" s="196" customFormat="1" ht="15.75" x14ac:dyDescent="0.2">
      <c r="A160" s="217">
        <v>0</v>
      </c>
      <c r="B160" s="218"/>
      <c r="C160" s="219">
        <v>0</v>
      </c>
      <c r="D160" s="220">
        <v>0</v>
      </c>
      <c r="E160" s="221">
        <f t="shared" si="8"/>
        <v>0</v>
      </c>
      <c r="F160" s="194"/>
      <c r="G160" s="194"/>
      <c r="H160" s="194"/>
      <c r="I160" s="194"/>
      <c r="J160" s="193"/>
      <c r="K160" s="193"/>
      <c r="L160" s="212"/>
      <c r="M160" s="212"/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  <c r="AA160" s="194"/>
      <c r="AB160" s="194"/>
      <c r="AC160" s="194"/>
      <c r="AD160" s="194"/>
      <c r="AE160" s="194"/>
      <c r="AF160" s="194"/>
      <c r="AG160" s="194"/>
      <c r="AH160" s="194"/>
      <c r="AI160" s="194"/>
      <c r="AJ160" s="194"/>
      <c r="AK160" s="194"/>
      <c r="AL160" s="194"/>
      <c r="AM160" s="194"/>
      <c r="AN160" s="194"/>
      <c r="AO160" s="194"/>
      <c r="AP160" s="194"/>
      <c r="AQ160" s="194"/>
      <c r="AR160" s="194"/>
      <c r="AS160" s="194"/>
      <c r="AT160" s="194"/>
      <c r="AU160" s="194"/>
      <c r="AV160" s="194"/>
      <c r="AW160" s="194"/>
      <c r="AX160" s="194"/>
      <c r="AY160" s="194"/>
      <c r="AZ160" s="194"/>
      <c r="BA160" s="194"/>
      <c r="BB160" s="194"/>
      <c r="BC160" s="194"/>
      <c r="BD160" s="194"/>
      <c r="BE160" s="194"/>
      <c r="BF160" s="194"/>
      <c r="BG160" s="194"/>
      <c r="BH160" s="194"/>
      <c r="BI160" s="194"/>
      <c r="BJ160" s="194"/>
      <c r="BK160" s="194"/>
      <c r="BL160" s="193"/>
      <c r="BM160" s="193"/>
    </row>
    <row r="161" spans="1:65" s="196" customFormat="1" ht="15.75" x14ac:dyDescent="0.2">
      <c r="A161" s="217">
        <v>0</v>
      </c>
      <c r="B161" s="218"/>
      <c r="C161" s="219">
        <v>0</v>
      </c>
      <c r="D161" s="220">
        <v>0</v>
      </c>
      <c r="E161" s="221">
        <f t="shared" si="8"/>
        <v>0</v>
      </c>
      <c r="F161" s="194"/>
      <c r="G161" s="194"/>
      <c r="H161" s="194"/>
      <c r="I161" s="194"/>
      <c r="J161" s="193"/>
      <c r="K161" s="193"/>
      <c r="L161" s="212"/>
      <c r="M161" s="212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4"/>
      <c r="AC161" s="194"/>
      <c r="AD161" s="194"/>
      <c r="AE161" s="194"/>
      <c r="AF161" s="194"/>
      <c r="AG161" s="194"/>
      <c r="AH161" s="194"/>
      <c r="AI161" s="194"/>
      <c r="AJ161" s="194"/>
      <c r="AK161" s="194"/>
      <c r="AL161" s="194"/>
      <c r="AM161" s="194"/>
      <c r="AN161" s="194"/>
      <c r="AO161" s="194"/>
      <c r="AP161" s="194"/>
      <c r="AQ161" s="194"/>
      <c r="AR161" s="194"/>
      <c r="AS161" s="194"/>
      <c r="AT161" s="194"/>
      <c r="AU161" s="194"/>
      <c r="AV161" s="194"/>
      <c r="AW161" s="194"/>
      <c r="AX161" s="194"/>
      <c r="AY161" s="194"/>
      <c r="AZ161" s="194"/>
      <c r="BA161" s="194"/>
      <c r="BB161" s="194"/>
      <c r="BC161" s="194"/>
      <c r="BD161" s="194"/>
      <c r="BE161" s="194"/>
      <c r="BF161" s="194"/>
      <c r="BG161" s="194"/>
      <c r="BH161" s="194"/>
      <c r="BI161" s="194"/>
      <c r="BJ161" s="194"/>
      <c r="BK161" s="194"/>
      <c r="BL161" s="193"/>
      <c r="BM161" s="193"/>
    </row>
    <row r="162" spans="1:65" s="196" customFormat="1" ht="15.75" x14ac:dyDescent="0.2">
      <c r="A162" s="217">
        <v>0</v>
      </c>
      <c r="B162" s="218"/>
      <c r="C162" s="219">
        <v>0</v>
      </c>
      <c r="D162" s="220">
        <v>0</v>
      </c>
      <c r="E162" s="221">
        <f t="shared" si="8"/>
        <v>0</v>
      </c>
      <c r="F162" s="194"/>
      <c r="G162" s="194"/>
      <c r="H162" s="194"/>
      <c r="I162" s="194"/>
      <c r="J162" s="193"/>
      <c r="K162" s="193"/>
      <c r="L162" s="212"/>
      <c r="M162" s="212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  <c r="AA162" s="194"/>
      <c r="AB162" s="194"/>
      <c r="AC162" s="194"/>
      <c r="AD162" s="194"/>
      <c r="AE162" s="194"/>
      <c r="AF162" s="194"/>
      <c r="AG162" s="194"/>
      <c r="AH162" s="194"/>
      <c r="AI162" s="194"/>
      <c r="AJ162" s="194"/>
      <c r="AK162" s="194"/>
      <c r="AL162" s="194"/>
      <c r="AM162" s="194"/>
      <c r="AN162" s="194"/>
      <c r="AO162" s="194"/>
      <c r="AP162" s="194"/>
      <c r="AQ162" s="194"/>
      <c r="AR162" s="194"/>
      <c r="AS162" s="194"/>
      <c r="AT162" s="194"/>
      <c r="AU162" s="194"/>
      <c r="AV162" s="194"/>
      <c r="AW162" s="194"/>
      <c r="AX162" s="194"/>
      <c r="AY162" s="194"/>
      <c r="AZ162" s="194"/>
      <c r="BA162" s="194"/>
      <c r="BB162" s="194"/>
      <c r="BC162" s="194"/>
      <c r="BD162" s="194"/>
      <c r="BE162" s="194"/>
      <c r="BF162" s="194"/>
      <c r="BG162" s="194"/>
      <c r="BH162" s="194"/>
      <c r="BI162" s="194"/>
      <c r="BJ162" s="194"/>
      <c r="BK162" s="194"/>
      <c r="BL162" s="193"/>
      <c r="BM162" s="193"/>
    </row>
    <row r="163" spans="1:65" s="196" customFormat="1" ht="15.75" x14ac:dyDescent="0.2">
      <c r="A163" s="217">
        <v>0</v>
      </c>
      <c r="B163" s="218"/>
      <c r="C163" s="219">
        <v>0</v>
      </c>
      <c r="D163" s="220">
        <v>0</v>
      </c>
      <c r="E163" s="221">
        <f t="shared" si="8"/>
        <v>0</v>
      </c>
      <c r="F163" s="194"/>
      <c r="G163" s="194"/>
      <c r="H163" s="194"/>
      <c r="I163" s="194"/>
      <c r="J163" s="193"/>
      <c r="K163" s="193"/>
      <c r="L163" s="212"/>
      <c r="M163" s="212"/>
      <c r="N163" s="194"/>
      <c r="O163" s="194"/>
      <c r="P163" s="194"/>
      <c r="Q163" s="194"/>
      <c r="R163" s="194"/>
      <c r="S163" s="194"/>
      <c r="T163" s="194"/>
      <c r="U163" s="194"/>
      <c r="V163" s="194"/>
      <c r="W163" s="194"/>
      <c r="X163" s="194"/>
      <c r="Y163" s="194"/>
      <c r="Z163" s="194"/>
      <c r="AA163" s="194"/>
      <c r="AB163" s="194"/>
      <c r="AC163" s="194"/>
      <c r="AD163" s="194"/>
      <c r="AE163" s="194"/>
      <c r="AF163" s="194"/>
      <c r="AG163" s="194"/>
      <c r="AH163" s="194"/>
      <c r="AI163" s="194"/>
      <c r="AJ163" s="194"/>
      <c r="AK163" s="194"/>
      <c r="AL163" s="194"/>
      <c r="AM163" s="194"/>
      <c r="AN163" s="194"/>
      <c r="AO163" s="194"/>
      <c r="AP163" s="194"/>
      <c r="AQ163" s="194"/>
      <c r="AR163" s="194"/>
      <c r="AS163" s="194"/>
      <c r="AT163" s="194"/>
      <c r="AU163" s="194"/>
      <c r="AV163" s="194"/>
      <c r="AW163" s="194"/>
      <c r="AX163" s="194"/>
      <c r="AY163" s="194"/>
      <c r="AZ163" s="194"/>
      <c r="BA163" s="194"/>
      <c r="BB163" s="194"/>
      <c r="BC163" s="194"/>
      <c r="BD163" s="194"/>
      <c r="BE163" s="194"/>
      <c r="BF163" s="194"/>
      <c r="BG163" s="194"/>
      <c r="BH163" s="194"/>
      <c r="BI163" s="194"/>
      <c r="BJ163" s="194"/>
      <c r="BK163" s="194"/>
      <c r="BL163" s="193"/>
      <c r="BM163" s="193"/>
    </row>
    <row r="164" spans="1:65" s="196" customFormat="1" ht="15.75" x14ac:dyDescent="0.2">
      <c r="A164" s="217">
        <v>0</v>
      </c>
      <c r="B164" s="218"/>
      <c r="C164" s="219">
        <v>0</v>
      </c>
      <c r="D164" s="220">
        <v>0</v>
      </c>
      <c r="E164" s="221">
        <f t="shared" si="8"/>
        <v>0</v>
      </c>
      <c r="F164" s="194"/>
      <c r="G164" s="194"/>
      <c r="H164" s="194"/>
      <c r="I164" s="194"/>
      <c r="J164" s="193"/>
      <c r="K164" s="193"/>
      <c r="L164" s="212"/>
      <c r="M164" s="212"/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  <c r="AC164" s="194"/>
      <c r="AD164" s="194"/>
      <c r="AE164" s="194"/>
      <c r="AF164" s="194"/>
      <c r="AG164" s="194"/>
      <c r="AH164" s="194"/>
      <c r="AI164" s="194"/>
      <c r="AJ164" s="194"/>
      <c r="AK164" s="194"/>
      <c r="AL164" s="194"/>
      <c r="AM164" s="194"/>
      <c r="AN164" s="194"/>
      <c r="AO164" s="194"/>
      <c r="AP164" s="194"/>
      <c r="AQ164" s="194"/>
      <c r="AR164" s="194"/>
      <c r="AS164" s="194"/>
      <c r="AT164" s="194"/>
      <c r="AU164" s="194"/>
      <c r="AV164" s="194"/>
      <c r="AW164" s="194"/>
      <c r="AX164" s="194"/>
      <c r="AY164" s="194"/>
      <c r="AZ164" s="194"/>
      <c r="BA164" s="194"/>
      <c r="BB164" s="194"/>
      <c r="BC164" s="194"/>
      <c r="BD164" s="194"/>
      <c r="BE164" s="194"/>
      <c r="BF164" s="194"/>
      <c r="BG164" s="194"/>
      <c r="BH164" s="194"/>
      <c r="BI164" s="194"/>
      <c r="BJ164" s="194"/>
      <c r="BK164" s="194"/>
      <c r="BL164" s="193"/>
      <c r="BM164" s="193"/>
    </row>
    <row r="165" spans="1:65" s="196" customFormat="1" ht="15.75" x14ac:dyDescent="0.2">
      <c r="A165" s="217">
        <v>0</v>
      </c>
      <c r="B165" s="218"/>
      <c r="C165" s="219">
        <v>0</v>
      </c>
      <c r="D165" s="220">
        <v>0</v>
      </c>
      <c r="E165" s="221">
        <f t="shared" si="8"/>
        <v>0</v>
      </c>
      <c r="F165" s="194"/>
      <c r="G165" s="194"/>
      <c r="H165" s="194"/>
      <c r="I165" s="194"/>
      <c r="J165" s="193"/>
      <c r="K165" s="193"/>
      <c r="L165" s="212"/>
      <c r="M165" s="212"/>
      <c r="N165" s="194"/>
      <c r="O165" s="194"/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  <c r="AA165" s="194"/>
      <c r="AB165" s="194"/>
      <c r="AC165" s="194"/>
      <c r="AD165" s="194"/>
      <c r="AE165" s="194"/>
      <c r="AF165" s="194"/>
      <c r="AG165" s="194"/>
      <c r="AH165" s="194"/>
      <c r="AI165" s="194"/>
      <c r="AJ165" s="194"/>
      <c r="AK165" s="194"/>
      <c r="AL165" s="194"/>
      <c r="AM165" s="194"/>
      <c r="AN165" s="194"/>
      <c r="AO165" s="194"/>
      <c r="AP165" s="194"/>
      <c r="AQ165" s="194"/>
      <c r="AR165" s="194"/>
      <c r="AS165" s="194"/>
      <c r="AT165" s="194"/>
      <c r="AU165" s="194"/>
      <c r="AV165" s="194"/>
      <c r="AW165" s="194"/>
      <c r="AX165" s="194"/>
      <c r="AY165" s="194"/>
      <c r="AZ165" s="194"/>
      <c r="BA165" s="194"/>
      <c r="BB165" s="194"/>
      <c r="BC165" s="194"/>
      <c r="BD165" s="194"/>
      <c r="BE165" s="194"/>
      <c r="BF165" s="194"/>
      <c r="BG165" s="194"/>
      <c r="BH165" s="194"/>
      <c r="BI165" s="194"/>
      <c r="BJ165" s="194"/>
      <c r="BK165" s="194"/>
      <c r="BL165" s="193"/>
      <c r="BM165" s="193"/>
    </row>
    <row r="166" spans="1:65" s="196" customFormat="1" ht="15.75" x14ac:dyDescent="0.2">
      <c r="A166" s="217">
        <v>0</v>
      </c>
      <c r="B166" s="218"/>
      <c r="C166" s="219">
        <v>0</v>
      </c>
      <c r="D166" s="220">
        <v>0</v>
      </c>
      <c r="E166" s="221">
        <f t="shared" si="8"/>
        <v>0</v>
      </c>
      <c r="F166" s="194"/>
      <c r="G166" s="194"/>
      <c r="H166" s="194"/>
      <c r="I166" s="194"/>
      <c r="J166" s="193"/>
      <c r="K166" s="193"/>
      <c r="L166" s="212"/>
      <c r="M166" s="212"/>
      <c r="N166" s="194"/>
      <c r="O166" s="194"/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  <c r="AA166" s="194"/>
      <c r="AB166" s="194"/>
      <c r="AC166" s="194"/>
      <c r="AD166" s="194"/>
      <c r="AE166" s="194"/>
      <c r="AF166" s="194"/>
      <c r="AG166" s="194"/>
      <c r="AH166" s="194"/>
      <c r="AI166" s="194"/>
      <c r="AJ166" s="194"/>
      <c r="AK166" s="194"/>
      <c r="AL166" s="194"/>
      <c r="AM166" s="194"/>
      <c r="AN166" s="194"/>
      <c r="AO166" s="194"/>
      <c r="AP166" s="194"/>
      <c r="AQ166" s="194"/>
      <c r="AR166" s="194"/>
      <c r="AS166" s="194"/>
      <c r="AT166" s="194"/>
      <c r="AU166" s="194"/>
      <c r="AV166" s="194"/>
      <c r="AW166" s="194"/>
      <c r="AX166" s="194"/>
      <c r="AY166" s="194"/>
      <c r="AZ166" s="194"/>
      <c r="BA166" s="194"/>
      <c r="BB166" s="194"/>
      <c r="BC166" s="194"/>
      <c r="BD166" s="194"/>
      <c r="BE166" s="194"/>
      <c r="BF166" s="194"/>
      <c r="BG166" s="194"/>
      <c r="BH166" s="194"/>
      <c r="BI166" s="194"/>
      <c r="BJ166" s="194"/>
      <c r="BK166" s="194"/>
      <c r="BL166" s="193"/>
      <c r="BM166" s="193"/>
    </row>
    <row r="167" spans="1:65" s="196" customFormat="1" ht="15.75" x14ac:dyDescent="0.2">
      <c r="A167" s="217">
        <v>0</v>
      </c>
      <c r="B167" s="218"/>
      <c r="C167" s="219">
        <v>0</v>
      </c>
      <c r="D167" s="220">
        <v>0</v>
      </c>
      <c r="E167" s="221">
        <f t="shared" si="8"/>
        <v>0</v>
      </c>
      <c r="F167" s="194"/>
      <c r="G167" s="194"/>
      <c r="H167" s="194"/>
      <c r="I167" s="194"/>
      <c r="J167" s="193"/>
      <c r="K167" s="193"/>
      <c r="L167" s="212"/>
      <c r="M167" s="212"/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  <c r="AC167" s="194"/>
      <c r="AD167" s="194"/>
      <c r="AE167" s="194"/>
      <c r="AF167" s="194"/>
      <c r="AG167" s="194"/>
      <c r="AH167" s="194"/>
      <c r="AI167" s="194"/>
      <c r="AJ167" s="194"/>
      <c r="AK167" s="194"/>
      <c r="AL167" s="194"/>
      <c r="AM167" s="194"/>
      <c r="AN167" s="194"/>
      <c r="AO167" s="194"/>
      <c r="AP167" s="194"/>
      <c r="AQ167" s="194"/>
      <c r="AR167" s="194"/>
      <c r="AS167" s="194"/>
      <c r="AT167" s="194"/>
      <c r="AU167" s="194"/>
      <c r="AV167" s="194"/>
      <c r="AW167" s="194"/>
      <c r="AX167" s="194"/>
      <c r="AY167" s="194"/>
      <c r="AZ167" s="194"/>
      <c r="BA167" s="194"/>
      <c r="BB167" s="194"/>
      <c r="BC167" s="194"/>
      <c r="BD167" s="194"/>
      <c r="BE167" s="194"/>
      <c r="BF167" s="194"/>
      <c r="BG167" s="194"/>
      <c r="BH167" s="194"/>
      <c r="BI167" s="194"/>
      <c r="BJ167" s="194"/>
      <c r="BK167" s="194"/>
      <c r="BL167" s="193"/>
      <c r="BM167" s="193"/>
    </row>
    <row r="168" spans="1:65" s="196" customFormat="1" ht="15.75" x14ac:dyDescent="0.2">
      <c r="A168" s="217">
        <v>0</v>
      </c>
      <c r="B168" s="218"/>
      <c r="C168" s="219">
        <v>0</v>
      </c>
      <c r="D168" s="220">
        <v>0</v>
      </c>
      <c r="E168" s="221">
        <f t="shared" si="8"/>
        <v>0</v>
      </c>
      <c r="F168" s="194"/>
      <c r="G168" s="194"/>
      <c r="H168" s="194"/>
      <c r="I168" s="194"/>
      <c r="J168" s="193"/>
      <c r="K168" s="193"/>
      <c r="L168" s="212"/>
      <c r="M168" s="212"/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  <c r="AA168" s="194"/>
      <c r="AB168" s="194"/>
      <c r="AC168" s="194"/>
      <c r="AD168" s="194"/>
      <c r="AE168" s="194"/>
      <c r="AF168" s="194"/>
      <c r="AG168" s="194"/>
      <c r="AH168" s="194"/>
      <c r="AI168" s="194"/>
      <c r="AJ168" s="194"/>
      <c r="AK168" s="194"/>
      <c r="AL168" s="194"/>
      <c r="AM168" s="194"/>
      <c r="AN168" s="194"/>
      <c r="AO168" s="194"/>
      <c r="AP168" s="194"/>
      <c r="AQ168" s="194"/>
      <c r="AR168" s="194"/>
      <c r="AS168" s="194"/>
      <c r="AT168" s="194"/>
      <c r="AU168" s="194"/>
      <c r="AV168" s="194"/>
      <c r="AW168" s="194"/>
      <c r="AX168" s="194"/>
      <c r="AY168" s="194"/>
      <c r="AZ168" s="194"/>
      <c r="BA168" s="194"/>
      <c r="BB168" s="194"/>
      <c r="BC168" s="194"/>
      <c r="BD168" s="194"/>
      <c r="BE168" s="194"/>
      <c r="BF168" s="194"/>
      <c r="BG168" s="194"/>
      <c r="BH168" s="194"/>
      <c r="BI168" s="194"/>
      <c r="BJ168" s="194"/>
      <c r="BK168" s="194"/>
      <c r="BL168" s="193"/>
      <c r="BM168" s="193"/>
    </row>
    <row r="169" spans="1:65" s="196" customFormat="1" ht="15.75" x14ac:dyDescent="0.2">
      <c r="A169" s="217">
        <v>0</v>
      </c>
      <c r="B169" s="218"/>
      <c r="C169" s="219">
        <v>0</v>
      </c>
      <c r="D169" s="220">
        <v>0</v>
      </c>
      <c r="E169" s="221">
        <f t="shared" si="8"/>
        <v>0</v>
      </c>
      <c r="F169" s="194"/>
      <c r="G169" s="194"/>
      <c r="H169" s="194"/>
      <c r="I169" s="194"/>
      <c r="J169" s="193"/>
      <c r="K169" s="193"/>
      <c r="L169" s="212"/>
      <c r="M169" s="212"/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  <c r="AC169" s="194"/>
      <c r="AD169" s="194"/>
      <c r="AE169" s="194"/>
      <c r="AF169" s="194"/>
      <c r="AG169" s="194"/>
      <c r="AH169" s="194"/>
      <c r="AI169" s="194"/>
      <c r="AJ169" s="194"/>
      <c r="AK169" s="194"/>
      <c r="AL169" s="194"/>
      <c r="AM169" s="194"/>
      <c r="AN169" s="194"/>
      <c r="AO169" s="194"/>
      <c r="AP169" s="194"/>
      <c r="AQ169" s="194"/>
      <c r="AR169" s="194"/>
      <c r="AS169" s="194"/>
      <c r="AT169" s="194"/>
      <c r="AU169" s="194"/>
      <c r="AV169" s="194"/>
      <c r="AW169" s="194"/>
      <c r="AX169" s="194"/>
      <c r="AY169" s="194"/>
      <c r="AZ169" s="194"/>
      <c r="BA169" s="194"/>
      <c r="BB169" s="194"/>
      <c r="BC169" s="194"/>
      <c r="BD169" s="194"/>
      <c r="BE169" s="194"/>
      <c r="BF169" s="194"/>
      <c r="BG169" s="194"/>
      <c r="BH169" s="194"/>
      <c r="BI169" s="194"/>
      <c r="BJ169" s="194"/>
      <c r="BK169" s="194"/>
      <c r="BL169" s="193"/>
      <c r="BM169" s="193"/>
    </row>
    <row r="170" spans="1:65" s="196" customFormat="1" ht="15.75" x14ac:dyDescent="0.2">
      <c r="A170" s="217">
        <v>0</v>
      </c>
      <c r="B170" s="218"/>
      <c r="C170" s="219">
        <v>0</v>
      </c>
      <c r="D170" s="220">
        <v>0</v>
      </c>
      <c r="E170" s="221">
        <f t="shared" si="8"/>
        <v>0</v>
      </c>
      <c r="F170" s="194"/>
      <c r="G170" s="223" t="s">
        <v>286</v>
      </c>
      <c r="H170" s="223" t="s">
        <v>287</v>
      </c>
      <c r="I170" s="194"/>
      <c r="J170" s="193"/>
      <c r="K170" s="193"/>
      <c r="L170" s="212"/>
      <c r="M170" s="212"/>
      <c r="N170" s="194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  <c r="AA170" s="194"/>
      <c r="AB170" s="194"/>
      <c r="AC170" s="194"/>
      <c r="AD170" s="194"/>
      <c r="AE170" s="194"/>
      <c r="AF170" s="194"/>
      <c r="AG170" s="194"/>
      <c r="AH170" s="194"/>
      <c r="AI170" s="194"/>
      <c r="AJ170" s="194"/>
      <c r="AK170" s="194"/>
      <c r="AL170" s="194"/>
      <c r="AM170" s="194"/>
      <c r="AN170" s="194"/>
      <c r="AO170" s="194"/>
      <c r="AP170" s="194"/>
      <c r="AQ170" s="194"/>
      <c r="AR170" s="194"/>
      <c r="AS170" s="194"/>
      <c r="AT170" s="194"/>
      <c r="AU170" s="194"/>
      <c r="AV170" s="194"/>
      <c r="AW170" s="194"/>
      <c r="AX170" s="194"/>
      <c r="AY170" s="194"/>
      <c r="AZ170" s="194"/>
      <c r="BA170" s="194"/>
      <c r="BB170" s="194"/>
      <c r="BC170" s="194"/>
      <c r="BD170" s="194"/>
      <c r="BE170" s="194"/>
      <c r="BF170" s="194"/>
      <c r="BG170" s="194"/>
      <c r="BH170" s="194"/>
      <c r="BI170" s="194"/>
      <c r="BJ170" s="194"/>
      <c r="BK170" s="194"/>
      <c r="BL170" s="193"/>
      <c r="BM170" s="193"/>
    </row>
    <row r="171" spans="1:65" s="196" customFormat="1" ht="20.100000000000001" customHeight="1" x14ac:dyDescent="0.2">
      <c r="A171" s="247" t="str">
        <f xml:space="preserve"> "TOTAL"&amp;MID(A152,3,40)</f>
        <v>TOTAL Personal</v>
      </c>
      <c r="B171" s="245"/>
      <c r="C171" s="245"/>
      <c r="D171" s="245"/>
      <c r="E171" s="248">
        <f>SUM(E154:E170)</f>
        <v>0</v>
      </c>
      <c r="F171" s="194"/>
      <c r="G171" s="225">
        <f>+E171+G143</f>
        <v>0</v>
      </c>
      <c r="H171" s="225">
        <f ca="1">+$H$2-INDIRECT($J$7)+G171</f>
        <v>0</v>
      </c>
      <c r="I171" s="194"/>
      <c r="J171" s="193"/>
      <c r="K171" s="193"/>
      <c r="L171" s="212"/>
      <c r="M171" s="212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194"/>
      <c r="AC171" s="194"/>
      <c r="AD171" s="194"/>
      <c r="AE171" s="194"/>
      <c r="AF171" s="194"/>
      <c r="AG171" s="194"/>
      <c r="AH171" s="194"/>
      <c r="AI171" s="194"/>
      <c r="AJ171" s="194"/>
      <c r="AK171" s="194"/>
      <c r="AL171" s="194"/>
      <c r="AM171" s="194"/>
      <c r="AN171" s="194"/>
      <c r="AO171" s="194"/>
      <c r="AP171" s="194"/>
      <c r="AQ171" s="194"/>
      <c r="AR171" s="194"/>
      <c r="AS171" s="194"/>
      <c r="AT171" s="194"/>
      <c r="AU171" s="194"/>
      <c r="AV171" s="194"/>
      <c r="AW171" s="194"/>
      <c r="AX171" s="194"/>
      <c r="AY171" s="194"/>
      <c r="AZ171" s="194"/>
      <c r="BA171" s="194"/>
      <c r="BB171" s="194"/>
      <c r="BC171" s="194"/>
      <c r="BD171" s="194"/>
      <c r="BE171" s="194"/>
      <c r="BF171" s="194"/>
      <c r="BG171" s="194"/>
      <c r="BH171" s="194"/>
      <c r="BI171" s="194"/>
      <c r="BJ171" s="194"/>
      <c r="BK171" s="194"/>
      <c r="BL171" s="193"/>
      <c r="BM171" s="193"/>
    </row>
    <row r="172" spans="1:65" s="196" customFormat="1" ht="20.100000000000001" customHeight="1" x14ac:dyDescent="0.2">
      <c r="A172" s="193"/>
      <c r="B172" s="193"/>
      <c r="C172" s="193"/>
      <c r="D172" s="193"/>
      <c r="E172" s="193"/>
      <c r="F172" s="194"/>
      <c r="G172" s="194"/>
      <c r="H172" s="194"/>
      <c r="I172" s="194"/>
      <c r="J172" s="193"/>
      <c r="K172" s="193"/>
      <c r="L172" s="212"/>
      <c r="M172" s="212"/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  <c r="AA172" s="194"/>
      <c r="AB172" s="194"/>
      <c r="AC172" s="194"/>
      <c r="AD172" s="194"/>
      <c r="AE172" s="194"/>
      <c r="AF172" s="194"/>
      <c r="AG172" s="194"/>
      <c r="AH172" s="194"/>
      <c r="AI172" s="194"/>
      <c r="AJ172" s="194"/>
      <c r="AK172" s="194"/>
      <c r="AL172" s="194"/>
      <c r="AM172" s="194"/>
      <c r="AN172" s="194"/>
      <c r="AO172" s="194"/>
      <c r="AP172" s="194"/>
      <c r="AQ172" s="194"/>
      <c r="AR172" s="194"/>
      <c r="AS172" s="194"/>
      <c r="AT172" s="194"/>
      <c r="AU172" s="194"/>
      <c r="AV172" s="194"/>
      <c r="AW172" s="194"/>
      <c r="AX172" s="194"/>
      <c r="AY172" s="194"/>
      <c r="AZ172" s="194"/>
      <c r="BA172" s="194"/>
      <c r="BB172" s="194"/>
      <c r="BC172" s="194"/>
      <c r="BD172" s="194"/>
      <c r="BE172" s="194"/>
      <c r="BF172" s="194"/>
      <c r="BG172" s="194"/>
      <c r="BH172" s="194"/>
      <c r="BI172" s="194"/>
      <c r="BJ172" s="194"/>
      <c r="BK172" s="194"/>
      <c r="BL172" s="193"/>
      <c r="BM172" s="193"/>
    </row>
    <row r="173" spans="1:65" s="196" customFormat="1" ht="20.100000000000001" customHeight="1" x14ac:dyDescent="0.2">
      <c r="A173" s="249" t="str">
        <f>+A100</f>
        <v>2. Oficina y administrativos</v>
      </c>
      <c r="B173" s="250"/>
      <c r="C173" s="250"/>
      <c r="D173" s="250"/>
      <c r="E173" s="251" t="s">
        <v>19</v>
      </c>
      <c r="F173" s="194"/>
      <c r="G173" s="223" t="s">
        <v>286</v>
      </c>
      <c r="H173" s="223" t="s">
        <v>287</v>
      </c>
      <c r="I173" s="194"/>
      <c r="J173" s="193"/>
      <c r="K173" s="193"/>
      <c r="L173" s="212"/>
      <c r="M173" s="212"/>
      <c r="N173" s="194"/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  <c r="AA173" s="194"/>
      <c r="AB173" s="194"/>
      <c r="AC173" s="194"/>
      <c r="AD173" s="194"/>
      <c r="AE173" s="194"/>
      <c r="AF173" s="194"/>
      <c r="AG173" s="194"/>
      <c r="AH173" s="194"/>
      <c r="AI173" s="194"/>
      <c r="AJ173" s="194"/>
      <c r="AK173" s="194"/>
      <c r="AL173" s="194"/>
      <c r="AM173" s="194"/>
      <c r="AN173" s="194"/>
      <c r="AO173" s="194"/>
      <c r="AP173" s="194"/>
      <c r="AQ173" s="194"/>
      <c r="AR173" s="194"/>
      <c r="AS173" s="194"/>
      <c r="AT173" s="194"/>
      <c r="AU173" s="194"/>
      <c r="AV173" s="194"/>
      <c r="AW173" s="194"/>
      <c r="AX173" s="194"/>
      <c r="AY173" s="194"/>
      <c r="AZ173" s="194"/>
      <c r="BA173" s="194"/>
      <c r="BB173" s="194"/>
      <c r="BC173" s="194"/>
      <c r="BD173" s="194"/>
      <c r="BE173" s="194"/>
      <c r="BF173" s="194"/>
      <c r="BG173" s="194"/>
      <c r="BH173" s="194"/>
      <c r="BI173" s="194"/>
      <c r="BJ173" s="194"/>
      <c r="BK173" s="194"/>
      <c r="BL173" s="193"/>
      <c r="BM173" s="193"/>
    </row>
    <row r="174" spans="1:65" s="196" customFormat="1" ht="20.100000000000001" customHeight="1" x14ac:dyDescent="0.2">
      <c r="A174" s="230" t="str">
        <f>"Costes simplificados como "&amp;BD!$A$2*100&amp; "% del coste de personal"</f>
        <v>Costes simplificados como 15% del coste de personal</v>
      </c>
      <c r="B174" s="252"/>
      <c r="C174" s="231"/>
      <c r="D174" s="231"/>
      <c r="E174" s="253">
        <f>ROUND(E171*0.15,2)</f>
        <v>0</v>
      </c>
      <c r="F174" s="194"/>
      <c r="G174" s="225">
        <f>+E174+G171</f>
        <v>0</v>
      </c>
      <c r="H174" s="225">
        <f ca="1">+$H$2-INDIRECT($J$7)+G174</f>
        <v>0</v>
      </c>
      <c r="I174" s="194"/>
      <c r="J174" s="193"/>
      <c r="K174" s="193"/>
      <c r="L174" s="212"/>
      <c r="M174" s="212"/>
      <c r="N174" s="194"/>
      <c r="O174" s="194"/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  <c r="AA174" s="194"/>
      <c r="AB174" s="194"/>
      <c r="AC174" s="194"/>
      <c r="AD174" s="194"/>
      <c r="AE174" s="194"/>
      <c r="AF174" s="194"/>
      <c r="AG174" s="194"/>
      <c r="AH174" s="194"/>
      <c r="AI174" s="194"/>
      <c r="AJ174" s="194"/>
      <c r="AK174" s="194"/>
      <c r="AL174" s="194"/>
      <c r="AM174" s="194"/>
      <c r="AN174" s="194"/>
      <c r="AO174" s="194"/>
      <c r="AP174" s="194"/>
      <c r="AQ174" s="194"/>
      <c r="AR174" s="194"/>
      <c r="AS174" s="194"/>
      <c r="AT174" s="194"/>
      <c r="AU174" s="194"/>
      <c r="AV174" s="194"/>
      <c r="AW174" s="194"/>
      <c r="AX174" s="194"/>
      <c r="AY174" s="194"/>
      <c r="AZ174" s="194"/>
      <c r="BA174" s="194"/>
      <c r="BB174" s="194"/>
      <c r="BC174" s="194"/>
      <c r="BD174" s="194"/>
      <c r="BE174" s="194"/>
      <c r="BF174" s="194"/>
      <c r="BG174" s="194"/>
      <c r="BH174" s="194"/>
      <c r="BI174" s="194"/>
      <c r="BJ174" s="194"/>
      <c r="BK174" s="194"/>
      <c r="BL174" s="193"/>
      <c r="BM174" s="193"/>
    </row>
    <row r="175" spans="1:65" s="196" customFormat="1" ht="20.100000000000001" customHeight="1" x14ac:dyDescent="0.2">
      <c r="A175" s="226"/>
      <c r="B175" s="226"/>
      <c r="C175" s="226"/>
      <c r="D175" s="226"/>
      <c r="E175" s="226"/>
      <c r="F175" s="194"/>
      <c r="G175" s="194"/>
      <c r="H175" s="194"/>
      <c r="I175" s="194"/>
      <c r="J175" s="193"/>
      <c r="K175" s="193"/>
      <c r="L175" s="193"/>
      <c r="M175" s="193"/>
      <c r="N175" s="194"/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  <c r="AA175" s="194"/>
      <c r="AB175" s="194"/>
      <c r="AC175" s="194"/>
      <c r="AD175" s="194"/>
      <c r="AE175" s="194"/>
      <c r="AF175" s="194"/>
      <c r="AG175" s="194"/>
      <c r="AH175" s="194"/>
      <c r="AI175" s="194"/>
      <c r="AJ175" s="194"/>
      <c r="AK175" s="194"/>
      <c r="AL175" s="194"/>
      <c r="AM175" s="194"/>
      <c r="AN175" s="194"/>
      <c r="AO175" s="194"/>
      <c r="AP175" s="194"/>
      <c r="AQ175" s="194"/>
      <c r="AR175" s="194"/>
      <c r="AS175" s="194"/>
      <c r="AT175" s="194"/>
      <c r="AU175" s="194"/>
      <c r="AV175" s="194"/>
      <c r="AW175" s="194"/>
      <c r="AX175" s="194"/>
      <c r="AY175" s="194"/>
      <c r="AZ175" s="194"/>
      <c r="BA175" s="194"/>
      <c r="BB175" s="194"/>
      <c r="BC175" s="194"/>
      <c r="BD175" s="194"/>
      <c r="BE175" s="194"/>
      <c r="BF175" s="194"/>
      <c r="BG175" s="194"/>
      <c r="BH175" s="194"/>
      <c r="BI175" s="194"/>
      <c r="BJ175" s="194"/>
      <c r="BK175" s="194"/>
      <c r="BL175" s="193"/>
      <c r="BM175" s="193"/>
    </row>
    <row r="176" spans="1:65" s="196" customFormat="1" ht="20.100000000000001" customHeight="1" x14ac:dyDescent="0.2">
      <c r="A176" s="249" t="str">
        <f>+A103</f>
        <v>3. Viaje y alojamiento</v>
      </c>
      <c r="B176" s="250"/>
      <c r="C176" s="250"/>
      <c r="D176" s="250"/>
      <c r="E176" s="251" t="s">
        <v>19</v>
      </c>
      <c r="F176" s="194"/>
      <c r="G176" s="223" t="s">
        <v>286</v>
      </c>
      <c r="H176" s="223" t="s">
        <v>287</v>
      </c>
      <c r="I176" s="194"/>
      <c r="J176" s="193"/>
      <c r="K176" s="193"/>
      <c r="L176" s="212"/>
      <c r="M176" s="212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  <c r="AA176" s="194"/>
      <c r="AB176" s="194"/>
      <c r="AC176" s="194"/>
      <c r="AD176" s="194"/>
      <c r="AE176" s="194"/>
      <c r="AF176" s="194"/>
      <c r="AG176" s="194"/>
      <c r="AH176" s="194"/>
      <c r="AI176" s="194"/>
      <c r="AJ176" s="194"/>
      <c r="AK176" s="194"/>
      <c r="AL176" s="194"/>
      <c r="AM176" s="194"/>
      <c r="AN176" s="194"/>
      <c r="AO176" s="194"/>
      <c r="AP176" s="194"/>
      <c r="AQ176" s="194"/>
      <c r="AR176" s="194"/>
      <c r="AS176" s="194"/>
      <c r="AT176" s="194"/>
      <c r="AU176" s="194"/>
      <c r="AV176" s="194"/>
      <c r="AW176" s="194"/>
      <c r="AX176" s="194"/>
      <c r="AY176" s="194"/>
      <c r="AZ176" s="194"/>
      <c r="BA176" s="194"/>
      <c r="BB176" s="194"/>
      <c r="BC176" s="194"/>
      <c r="BD176" s="194"/>
      <c r="BE176" s="194"/>
      <c r="BF176" s="194"/>
      <c r="BG176" s="194"/>
      <c r="BH176" s="194"/>
      <c r="BI176" s="194"/>
      <c r="BJ176" s="194"/>
      <c r="BK176" s="194"/>
      <c r="BL176" s="193"/>
      <c r="BM176" s="193"/>
    </row>
    <row r="177" spans="1:65" s="196" customFormat="1" ht="20.100000000000001" customHeight="1" x14ac:dyDescent="0.2">
      <c r="A177" s="230" t="str">
        <f>"Costes simplificados como "&amp;BD!$A$3*100&amp; "% del coste de personal"</f>
        <v>Costes simplificados como 8% del coste de personal</v>
      </c>
      <c r="B177" s="231"/>
      <c r="C177" s="231"/>
      <c r="D177" s="231"/>
      <c r="E177" s="253">
        <f>ROUND(E171*BD!$A$3,2)</f>
        <v>0</v>
      </c>
      <c r="F177" s="194"/>
      <c r="G177" s="225">
        <f>+E177+G174</f>
        <v>0</v>
      </c>
      <c r="H177" s="225">
        <f ca="1">+$H$2-INDIRECT($J$7)+G177</f>
        <v>0</v>
      </c>
      <c r="I177" s="194"/>
      <c r="J177" s="193"/>
      <c r="K177" s="193"/>
      <c r="L177" s="193"/>
      <c r="M177" s="193"/>
      <c r="N177" s="194"/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  <c r="AA177" s="194"/>
      <c r="AB177" s="194"/>
      <c r="AC177" s="194"/>
      <c r="AD177" s="194"/>
      <c r="AE177" s="194"/>
      <c r="AF177" s="194"/>
      <c r="AG177" s="194"/>
      <c r="AH177" s="194"/>
      <c r="AI177" s="194"/>
      <c r="AJ177" s="194"/>
      <c r="AK177" s="194"/>
      <c r="AL177" s="194"/>
      <c r="AM177" s="194"/>
      <c r="AN177" s="194"/>
      <c r="AO177" s="194"/>
      <c r="AP177" s="194"/>
      <c r="AQ177" s="194"/>
      <c r="AR177" s="194"/>
      <c r="AS177" s="194"/>
      <c r="AT177" s="194"/>
      <c r="AU177" s="194"/>
      <c r="AV177" s="194"/>
      <c r="AW177" s="194"/>
      <c r="AX177" s="194"/>
      <c r="AY177" s="194"/>
      <c r="AZ177" s="194"/>
      <c r="BA177" s="194"/>
      <c r="BB177" s="194"/>
      <c r="BC177" s="194"/>
      <c r="BD177" s="194"/>
      <c r="BE177" s="194"/>
      <c r="BF177" s="194"/>
      <c r="BG177" s="194"/>
      <c r="BH177" s="194"/>
      <c r="BI177" s="194"/>
      <c r="BJ177" s="194"/>
      <c r="BK177" s="194"/>
      <c r="BL177" s="193"/>
      <c r="BM177" s="193"/>
    </row>
    <row r="178" spans="1:65" s="196" customFormat="1" ht="20.100000000000001" customHeight="1" x14ac:dyDescent="0.2">
      <c r="A178" s="242"/>
      <c r="B178" s="254"/>
      <c r="C178" s="254"/>
      <c r="D178" s="254"/>
      <c r="E178" s="254"/>
      <c r="F178" s="194"/>
      <c r="G178" s="194"/>
      <c r="H178" s="194"/>
      <c r="I178" s="194"/>
      <c r="J178" s="193"/>
      <c r="K178" s="193"/>
      <c r="L178" s="212"/>
      <c r="M178" s="212"/>
      <c r="N178" s="194"/>
      <c r="O178" s="194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  <c r="AA178" s="194"/>
      <c r="AB178" s="194"/>
      <c r="AC178" s="194"/>
      <c r="AD178" s="194"/>
      <c r="AE178" s="194"/>
      <c r="AF178" s="194"/>
      <c r="AG178" s="194"/>
      <c r="AH178" s="194"/>
      <c r="AI178" s="194"/>
      <c r="AJ178" s="194"/>
      <c r="AK178" s="194"/>
      <c r="AL178" s="194"/>
      <c r="AM178" s="194"/>
      <c r="AN178" s="194"/>
      <c r="AO178" s="194"/>
      <c r="AP178" s="194"/>
      <c r="AQ178" s="194"/>
      <c r="AR178" s="194"/>
      <c r="AS178" s="194"/>
      <c r="AT178" s="194"/>
      <c r="AU178" s="194"/>
      <c r="AV178" s="194"/>
      <c r="AW178" s="194"/>
      <c r="AX178" s="194"/>
      <c r="AY178" s="194"/>
      <c r="AZ178" s="194"/>
      <c r="BA178" s="194"/>
      <c r="BB178" s="194"/>
      <c r="BC178" s="194"/>
      <c r="BD178" s="194"/>
      <c r="BE178" s="194"/>
      <c r="BF178" s="194"/>
      <c r="BG178" s="194"/>
      <c r="BH178" s="194"/>
      <c r="BI178" s="194"/>
      <c r="BJ178" s="194"/>
      <c r="BK178" s="194"/>
      <c r="BL178" s="193"/>
      <c r="BM178" s="193"/>
    </row>
    <row r="179" spans="1:65" s="196" customFormat="1" ht="20.100000000000001" customHeight="1" x14ac:dyDescent="0.2">
      <c r="A179" s="247" t="str">
        <f>+A106</f>
        <v>4. Servicios y asesoramiento externos</v>
      </c>
      <c r="B179" s="245"/>
      <c r="C179" s="245"/>
      <c r="D179" s="245"/>
      <c r="E179" s="255"/>
      <c r="F179" s="194"/>
      <c r="G179" s="194"/>
      <c r="H179" s="194"/>
      <c r="I179" s="194"/>
      <c r="J179" s="193"/>
      <c r="K179" s="193"/>
      <c r="L179" s="212"/>
      <c r="M179" s="212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  <c r="AD179" s="194"/>
      <c r="AE179" s="194"/>
      <c r="AF179" s="194"/>
      <c r="AG179" s="194"/>
      <c r="AH179" s="194"/>
      <c r="AI179" s="194"/>
      <c r="AJ179" s="194"/>
      <c r="AK179" s="194"/>
      <c r="AL179" s="194"/>
      <c r="AM179" s="194"/>
      <c r="AN179" s="194"/>
      <c r="AO179" s="194"/>
      <c r="AP179" s="194"/>
      <c r="AQ179" s="194"/>
      <c r="AR179" s="194"/>
      <c r="AS179" s="194"/>
      <c r="AT179" s="194"/>
      <c r="AU179" s="194"/>
      <c r="AV179" s="194"/>
      <c r="AW179" s="194"/>
      <c r="AX179" s="194"/>
      <c r="AY179" s="194"/>
      <c r="AZ179" s="194"/>
      <c r="BA179" s="194"/>
      <c r="BB179" s="194"/>
      <c r="BC179" s="194"/>
      <c r="BD179" s="194"/>
      <c r="BE179" s="194"/>
      <c r="BF179" s="194"/>
      <c r="BG179" s="194"/>
      <c r="BH179" s="194"/>
      <c r="BI179" s="194"/>
      <c r="BJ179" s="194"/>
      <c r="BK179" s="194"/>
      <c r="BL179" s="193"/>
      <c r="BM179" s="193"/>
    </row>
    <row r="180" spans="1:65" s="196" customFormat="1" ht="31.5" x14ac:dyDescent="0.2">
      <c r="A180" s="216" t="s">
        <v>273</v>
      </c>
      <c r="B180" s="216" t="s">
        <v>274</v>
      </c>
      <c r="C180" s="216" t="s">
        <v>261</v>
      </c>
      <c r="D180" s="216" t="s">
        <v>34</v>
      </c>
      <c r="E180" s="216" t="s">
        <v>19</v>
      </c>
      <c r="F180" s="194"/>
      <c r="G180" s="194"/>
      <c r="H180" s="194"/>
      <c r="I180" s="194"/>
      <c r="J180" s="193"/>
      <c r="K180" s="193"/>
      <c r="L180" s="212"/>
      <c r="M180" s="212"/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  <c r="AD180" s="194"/>
      <c r="AE180" s="194"/>
      <c r="AF180" s="194"/>
      <c r="AG180" s="194"/>
      <c r="AH180" s="194"/>
      <c r="AI180" s="194"/>
      <c r="AJ180" s="194"/>
      <c r="AK180" s="194"/>
      <c r="AL180" s="194"/>
      <c r="AM180" s="194"/>
      <c r="AN180" s="194"/>
      <c r="AO180" s="194"/>
      <c r="AP180" s="194"/>
      <c r="AQ180" s="194"/>
      <c r="AR180" s="194"/>
      <c r="AS180" s="194"/>
      <c r="AT180" s="194"/>
      <c r="AU180" s="194"/>
      <c r="AV180" s="194"/>
      <c r="AW180" s="194"/>
      <c r="AX180" s="194"/>
      <c r="AY180" s="194"/>
      <c r="AZ180" s="194"/>
      <c r="BA180" s="194"/>
      <c r="BB180" s="194"/>
      <c r="BC180" s="194"/>
      <c r="BD180" s="194"/>
      <c r="BE180" s="194"/>
      <c r="BF180" s="194"/>
      <c r="BG180" s="194"/>
      <c r="BH180" s="194"/>
      <c r="BI180" s="194"/>
      <c r="BJ180" s="194"/>
      <c r="BK180" s="194"/>
      <c r="BL180" s="193"/>
      <c r="BM180" s="193"/>
    </row>
    <row r="181" spans="1:65" s="196" customFormat="1" ht="15.75" x14ac:dyDescent="0.2">
      <c r="A181" s="217">
        <v>0</v>
      </c>
      <c r="B181" s="218"/>
      <c r="C181" s="219">
        <v>0</v>
      </c>
      <c r="D181" s="220">
        <v>0</v>
      </c>
      <c r="E181" s="221">
        <f t="shared" ref="E181:E193" si="9">IF(A181="","",IF(C181="","",IF(D181="","",ROUND(ROUND(D181,4)*ROUND(C181,2)*ROUND(A181,2),2))))</f>
        <v>0</v>
      </c>
      <c r="F181" s="194"/>
      <c r="G181" s="194"/>
      <c r="H181" s="194"/>
      <c r="I181" s="194"/>
      <c r="J181" s="193"/>
      <c r="K181" s="193"/>
      <c r="L181" s="212"/>
      <c r="M181" s="212"/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  <c r="AC181" s="194"/>
      <c r="AD181" s="194"/>
      <c r="AE181" s="194"/>
      <c r="AF181" s="194"/>
      <c r="AG181" s="194"/>
      <c r="AH181" s="194"/>
      <c r="AI181" s="194"/>
      <c r="AJ181" s="194"/>
      <c r="AK181" s="194"/>
      <c r="AL181" s="194"/>
      <c r="AM181" s="194"/>
      <c r="AN181" s="194"/>
      <c r="AO181" s="194"/>
      <c r="AP181" s="194"/>
      <c r="AQ181" s="194"/>
      <c r="AR181" s="194"/>
      <c r="AS181" s="194"/>
      <c r="AT181" s="194"/>
      <c r="AU181" s="194"/>
      <c r="AV181" s="194"/>
      <c r="AW181" s="194"/>
      <c r="AX181" s="194"/>
      <c r="AY181" s="194"/>
      <c r="AZ181" s="194"/>
      <c r="BA181" s="194"/>
      <c r="BB181" s="194"/>
      <c r="BC181" s="194"/>
      <c r="BD181" s="194"/>
      <c r="BE181" s="194"/>
      <c r="BF181" s="194"/>
      <c r="BG181" s="194"/>
      <c r="BH181" s="194"/>
      <c r="BI181" s="194"/>
      <c r="BJ181" s="194"/>
      <c r="BK181" s="194"/>
      <c r="BL181" s="193"/>
      <c r="BM181" s="193"/>
    </row>
    <row r="182" spans="1:65" s="196" customFormat="1" ht="15.75" x14ac:dyDescent="0.2">
      <c r="A182" s="217">
        <v>0</v>
      </c>
      <c r="B182" s="218"/>
      <c r="C182" s="219">
        <v>0</v>
      </c>
      <c r="D182" s="220">
        <v>0</v>
      </c>
      <c r="E182" s="221">
        <f t="shared" si="9"/>
        <v>0</v>
      </c>
      <c r="F182" s="194"/>
      <c r="G182" s="194"/>
      <c r="H182" s="194"/>
      <c r="I182" s="194"/>
      <c r="J182" s="193"/>
      <c r="K182" s="193"/>
      <c r="L182" s="212"/>
      <c r="M182" s="212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  <c r="AA182" s="194"/>
      <c r="AB182" s="194"/>
      <c r="AC182" s="194"/>
      <c r="AD182" s="194"/>
      <c r="AE182" s="194"/>
      <c r="AF182" s="194"/>
      <c r="AG182" s="194"/>
      <c r="AH182" s="194"/>
      <c r="AI182" s="194"/>
      <c r="AJ182" s="194"/>
      <c r="AK182" s="194"/>
      <c r="AL182" s="194"/>
      <c r="AM182" s="194"/>
      <c r="AN182" s="194"/>
      <c r="AO182" s="194"/>
      <c r="AP182" s="194"/>
      <c r="AQ182" s="194"/>
      <c r="AR182" s="194"/>
      <c r="AS182" s="194"/>
      <c r="AT182" s="194"/>
      <c r="AU182" s="194"/>
      <c r="AV182" s="194"/>
      <c r="AW182" s="194"/>
      <c r="AX182" s="194"/>
      <c r="AY182" s="194"/>
      <c r="AZ182" s="194"/>
      <c r="BA182" s="194"/>
      <c r="BB182" s="194"/>
      <c r="BC182" s="194"/>
      <c r="BD182" s="194"/>
      <c r="BE182" s="194"/>
      <c r="BF182" s="194"/>
      <c r="BG182" s="194"/>
      <c r="BH182" s="194"/>
      <c r="BI182" s="194"/>
      <c r="BJ182" s="194"/>
      <c r="BK182" s="194"/>
      <c r="BL182" s="193"/>
      <c r="BM182" s="193"/>
    </row>
    <row r="183" spans="1:65" s="196" customFormat="1" ht="15.75" x14ac:dyDescent="0.2">
      <c r="A183" s="217">
        <v>0</v>
      </c>
      <c r="B183" s="218"/>
      <c r="C183" s="219">
        <v>0</v>
      </c>
      <c r="D183" s="220">
        <v>0</v>
      </c>
      <c r="E183" s="221">
        <f t="shared" si="9"/>
        <v>0</v>
      </c>
      <c r="F183" s="194"/>
      <c r="G183" s="194"/>
      <c r="H183" s="194"/>
      <c r="I183" s="194"/>
      <c r="J183" s="193"/>
      <c r="K183" s="193"/>
      <c r="L183" s="212"/>
      <c r="M183" s="212"/>
      <c r="N183" s="194"/>
      <c r="O183" s="194"/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  <c r="AA183" s="194"/>
      <c r="AB183" s="194"/>
      <c r="AC183" s="194"/>
      <c r="AD183" s="194"/>
      <c r="AE183" s="194"/>
      <c r="AF183" s="194"/>
      <c r="AG183" s="194"/>
      <c r="AH183" s="194"/>
      <c r="AI183" s="194"/>
      <c r="AJ183" s="194"/>
      <c r="AK183" s="194"/>
      <c r="AL183" s="194"/>
      <c r="AM183" s="194"/>
      <c r="AN183" s="194"/>
      <c r="AO183" s="194"/>
      <c r="AP183" s="194"/>
      <c r="AQ183" s="194"/>
      <c r="AR183" s="194"/>
      <c r="AS183" s="194"/>
      <c r="AT183" s="194"/>
      <c r="AU183" s="194"/>
      <c r="AV183" s="194"/>
      <c r="AW183" s="194"/>
      <c r="AX183" s="194"/>
      <c r="AY183" s="194"/>
      <c r="AZ183" s="194"/>
      <c r="BA183" s="194"/>
      <c r="BB183" s="194"/>
      <c r="BC183" s="194"/>
      <c r="BD183" s="194"/>
      <c r="BE183" s="194"/>
      <c r="BF183" s="194"/>
      <c r="BG183" s="194"/>
      <c r="BH183" s="194"/>
      <c r="BI183" s="194"/>
      <c r="BJ183" s="194"/>
      <c r="BK183" s="194"/>
      <c r="BL183" s="193"/>
      <c r="BM183" s="193"/>
    </row>
    <row r="184" spans="1:65" s="196" customFormat="1" ht="15.75" x14ac:dyDescent="0.2">
      <c r="A184" s="217">
        <v>0</v>
      </c>
      <c r="B184" s="218"/>
      <c r="C184" s="219">
        <v>0</v>
      </c>
      <c r="D184" s="220">
        <v>0</v>
      </c>
      <c r="E184" s="221">
        <f t="shared" si="9"/>
        <v>0</v>
      </c>
      <c r="F184" s="194"/>
      <c r="G184" s="194"/>
      <c r="H184" s="194"/>
      <c r="I184" s="194"/>
      <c r="J184" s="193"/>
      <c r="K184" s="193"/>
      <c r="L184" s="212"/>
      <c r="M184" s="212"/>
      <c r="N184" s="194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  <c r="AA184" s="194"/>
      <c r="AB184" s="194"/>
      <c r="AC184" s="194"/>
      <c r="AD184" s="194"/>
      <c r="AE184" s="194"/>
      <c r="AF184" s="194"/>
      <c r="AG184" s="194"/>
      <c r="AH184" s="194"/>
      <c r="AI184" s="194"/>
      <c r="AJ184" s="194"/>
      <c r="AK184" s="194"/>
      <c r="AL184" s="194"/>
      <c r="AM184" s="194"/>
      <c r="AN184" s="194"/>
      <c r="AO184" s="194"/>
      <c r="AP184" s="194"/>
      <c r="AQ184" s="194"/>
      <c r="AR184" s="194"/>
      <c r="AS184" s="194"/>
      <c r="AT184" s="194"/>
      <c r="AU184" s="194"/>
      <c r="AV184" s="194"/>
      <c r="AW184" s="194"/>
      <c r="AX184" s="194"/>
      <c r="AY184" s="194"/>
      <c r="AZ184" s="194"/>
      <c r="BA184" s="194"/>
      <c r="BB184" s="194"/>
      <c r="BC184" s="194"/>
      <c r="BD184" s="194"/>
      <c r="BE184" s="194"/>
      <c r="BF184" s="194"/>
      <c r="BG184" s="194"/>
      <c r="BH184" s="194"/>
      <c r="BI184" s="194"/>
      <c r="BJ184" s="194"/>
      <c r="BK184" s="194"/>
      <c r="BL184" s="193"/>
      <c r="BM184" s="193"/>
    </row>
    <row r="185" spans="1:65" s="196" customFormat="1" ht="15.75" x14ac:dyDescent="0.2">
      <c r="A185" s="217">
        <v>0</v>
      </c>
      <c r="B185" s="218"/>
      <c r="C185" s="219">
        <v>0</v>
      </c>
      <c r="D185" s="220">
        <v>0</v>
      </c>
      <c r="E185" s="221">
        <f t="shared" si="9"/>
        <v>0</v>
      </c>
      <c r="F185" s="194"/>
      <c r="G185" s="194"/>
      <c r="H185" s="194"/>
      <c r="I185" s="194"/>
      <c r="J185" s="193"/>
      <c r="K185" s="193"/>
      <c r="L185" s="212"/>
      <c r="M185" s="212"/>
      <c r="N185" s="194"/>
      <c r="O185" s="194"/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  <c r="AA185" s="194"/>
      <c r="AB185" s="194"/>
      <c r="AC185" s="194"/>
      <c r="AD185" s="194"/>
      <c r="AE185" s="194"/>
      <c r="AF185" s="194"/>
      <c r="AG185" s="194"/>
      <c r="AH185" s="194"/>
      <c r="AI185" s="194"/>
      <c r="AJ185" s="194"/>
      <c r="AK185" s="194"/>
      <c r="AL185" s="194"/>
      <c r="AM185" s="194"/>
      <c r="AN185" s="194"/>
      <c r="AO185" s="194"/>
      <c r="AP185" s="194"/>
      <c r="AQ185" s="194"/>
      <c r="AR185" s="194"/>
      <c r="AS185" s="194"/>
      <c r="AT185" s="194"/>
      <c r="AU185" s="194"/>
      <c r="AV185" s="194"/>
      <c r="AW185" s="194"/>
      <c r="AX185" s="194"/>
      <c r="AY185" s="194"/>
      <c r="AZ185" s="194"/>
      <c r="BA185" s="194"/>
      <c r="BB185" s="194"/>
      <c r="BC185" s="194"/>
      <c r="BD185" s="194"/>
      <c r="BE185" s="194"/>
      <c r="BF185" s="194"/>
      <c r="BG185" s="194"/>
      <c r="BH185" s="194"/>
      <c r="BI185" s="194"/>
      <c r="BJ185" s="194"/>
      <c r="BK185" s="194"/>
      <c r="BL185" s="193"/>
      <c r="BM185" s="193"/>
    </row>
    <row r="186" spans="1:65" s="196" customFormat="1" ht="15.75" x14ac:dyDescent="0.2">
      <c r="A186" s="217">
        <v>0</v>
      </c>
      <c r="B186" s="218"/>
      <c r="C186" s="219">
        <v>0</v>
      </c>
      <c r="D186" s="220">
        <v>0</v>
      </c>
      <c r="E186" s="221">
        <f t="shared" si="9"/>
        <v>0</v>
      </c>
      <c r="F186" s="194"/>
      <c r="G186" s="194"/>
      <c r="H186" s="194"/>
      <c r="I186" s="194"/>
      <c r="J186" s="193"/>
      <c r="K186" s="193"/>
      <c r="L186" s="212"/>
      <c r="M186" s="212"/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  <c r="AC186" s="194"/>
      <c r="AD186" s="194"/>
      <c r="AE186" s="194"/>
      <c r="AF186" s="194"/>
      <c r="AG186" s="194"/>
      <c r="AH186" s="194"/>
      <c r="AI186" s="194"/>
      <c r="AJ186" s="194"/>
      <c r="AK186" s="194"/>
      <c r="AL186" s="194"/>
      <c r="AM186" s="194"/>
      <c r="AN186" s="194"/>
      <c r="AO186" s="194"/>
      <c r="AP186" s="194"/>
      <c r="AQ186" s="194"/>
      <c r="AR186" s="194"/>
      <c r="AS186" s="194"/>
      <c r="AT186" s="194"/>
      <c r="AU186" s="194"/>
      <c r="AV186" s="194"/>
      <c r="AW186" s="194"/>
      <c r="AX186" s="194"/>
      <c r="AY186" s="194"/>
      <c r="AZ186" s="194"/>
      <c r="BA186" s="194"/>
      <c r="BB186" s="194"/>
      <c r="BC186" s="194"/>
      <c r="BD186" s="194"/>
      <c r="BE186" s="194"/>
      <c r="BF186" s="194"/>
      <c r="BG186" s="194"/>
      <c r="BH186" s="194"/>
      <c r="BI186" s="194"/>
      <c r="BJ186" s="194"/>
      <c r="BK186" s="194"/>
      <c r="BL186" s="193"/>
      <c r="BM186" s="193"/>
    </row>
    <row r="187" spans="1:65" s="196" customFormat="1" ht="15.75" x14ac:dyDescent="0.2">
      <c r="A187" s="217">
        <v>0</v>
      </c>
      <c r="B187" s="218"/>
      <c r="C187" s="219">
        <v>0</v>
      </c>
      <c r="D187" s="220">
        <v>0</v>
      </c>
      <c r="E187" s="221">
        <f t="shared" si="9"/>
        <v>0</v>
      </c>
      <c r="F187" s="194"/>
      <c r="G187" s="194"/>
      <c r="H187" s="194"/>
      <c r="I187" s="194"/>
      <c r="J187" s="193"/>
      <c r="K187" s="193"/>
      <c r="L187" s="212"/>
      <c r="M187" s="212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  <c r="AC187" s="194"/>
      <c r="AD187" s="194"/>
      <c r="AE187" s="194"/>
      <c r="AF187" s="194"/>
      <c r="AG187" s="194"/>
      <c r="AH187" s="194"/>
      <c r="AI187" s="194"/>
      <c r="AJ187" s="194"/>
      <c r="AK187" s="194"/>
      <c r="AL187" s="194"/>
      <c r="AM187" s="194"/>
      <c r="AN187" s="194"/>
      <c r="AO187" s="194"/>
      <c r="AP187" s="194"/>
      <c r="AQ187" s="194"/>
      <c r="AR187" s="194"/>
      <c r="AS187" s="194"/>
      <c r="AT187" s="194"/>
      <c r="AU187" s="194"/>
      <c r="AV187" s="194"/>
      <c r="AW187" s="194"/>
      <c r="AX187" s="194"/>
      <c r="AY187" s="194"/>
      <c r="AZ187" s="194"/>
      <c r="BA187" s="194"/>
      <c r="BB187" s="194"/>
      <c r="BC187" s="194"/>
      <c r="BD187" s="194"/>
      <c r="BE187" s="194"/>
      <c r="BF187" s="194"/>
      <c r="BG187" s="194"/>
      <c r="BH187" s="194"/>
      <c r="BI187" s="194"/>
      <c r="BJ187" s="194"/>
      <c r="BK187" s="194"/>
      <c r="BL187" s="193"/>
      <c r="BM187" s="193"/>
    </row>
    <row r="188" spans="1:65" s="196" customFormat="1" ht="15.75" x14ac:dyDescent="0.2">
      <c r="A188" s="217">
        <v>0</v>
      </c>
      <c r="B188" s="218"/>
      <c r="C188" s="219">
        <v>0</v>
      </c>
      <c r="D188" s="220">
        <v>0</v>
      </c>
      <c r="E188" s="221">
        <f t="shared" si="9"/>
        <v>0</v>
      </c>
      <c r="F188" s="194"/>
      <c r="G188" s="194"/>
      <c r="H188" s="194"/>
      <c r="I188" s="194"/>
      <c r="J188" s="193"/>
      <c r="K188" s="193"/>
      <c r="L188" s="212"/>
      <c r="M188" s="212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  <c r="AA188" s="194"/>
      <c r="AB188" s="194"/>
      <c r="AC188" s="194"/>
      <c r="AD188" s="194"/>
      <c r="AE188" s="194"/>
      <c r="AF188" s="194"/>
      <c r="AG188" s="194"/>
      <c r="AH188" s="194"/>
      <c r="AI188" s="194"/>
      <c r="AJ188" s="194"/>
      <c r="AK188" s="194"/>
      <c r="AL188" s="194"/>
      <c r="AM188" s="194"/>
      <c r="AN188" s="194"/>
      <c r="AO188" s="194"/>
      <c r="AP188" s="194"/>
      <c r="AQ188" s="194"/>
      <c r="AR188" s="194"/>
      <c r="AS188" s="194"/>
      <c r="AT188" s="194"/>
      <c r="AU188" s="194"/>
      <c r="AV188" s="194"/>
      <c r="AW188" s="194"/>
      <c r="AX188" s="194"/>
      <c r="AY188" s="194"/>
      <c r="AZ188" s="194"/>
      <c r="BA188" s="194"/>
      <c r="BB188" s="194"/>
      <c r="BC188" s="194"/>
      <c r="BD188" s="194"/>
      <c r="BE188" s="194"/>
      <c r="BF188" s="194"/>
      <c r="BG188" s="194"/>
      <c r="BH188" s="194"/>
      <c r="BI188" s="194"/>
      <c r="BJ188" s="194"/>
      <c r="BK188" s="194"/>
      <c r="BL188" s="193"/>
      <c r="BM188" s="193"/>
    </row>
    <row r="189" spans="1:65" s="196" customFormat="1" ht="15.75" x14ac:dyDescent="0.2">
      <c r="A189" s="217">
        <v>0</v>
      </c>
      <c r="B189" s="218"/>
      <c r="C189" s="219">
        <v>0</v>
      </c>
      <c r="D189" s="220">
        <v>0</v>
      </c>
      <c r="E189" s="221">
        <f t="shared" si="9"/>
        <v>0</v>
      </c>
      <c r="F189" s="194"/>
      <c r="G189" s="194"/>
      <c r="H189" s="194"/>
      <c r="I189" s="194"/>
      <c r="J189" s="193"/>
      <c r="K189" s="193"/>
      <c r="L189" s="212"/>
      <c r="M189" s="212"/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  <c r="Z189" s="194"/>
      <c r="AA189" s="194"/>
      <c r="AB189" s="194"/>
      <c r="AC189" s="194"/>
      <c r="AD189" s="194"/>
      <c r="AE189" s="194"/>
      <c r="AF189" s="194"/>
      <c r="AG189" s="194"/>
      <c r="AH189" s="194"/>
      <c r="AI189" s="194"/>
      <c r="AJ189" s="194"/>
      <c r="AK189" s="194"/>
      <c r="AL189" s="194"/>
      <c r="AM189" s="194"/>
      <c r="AN189" s="194"/>
      <c r="AO189" s="194"/>
      <c r="AP189" s="194"/>
      <c r="AQ189" s="194"/>
      <c r="AR189" s="194"/>
      <c r="AS189" s="194"/>
      <c r="AT189" s="194"/>
      <c r="AU189" s="194"/>
      <c r="AV189" s="194"/>
      <c r="AW189" s="194"/>
      <c r="AX189" s="194"/>
      <c r="AY189" s="194"/>
      <c r="AZ189" s="194"/>
      <c r="BA189" s="194"/>
      <c r="BB189" s="194"/>
      <c r="BC189" s="194"/>
      <c r="BD189" s="194"/>
      <c r="BE189" s="194"/>
      <c r="BF189" s="194"/>
      <c r="BG189" s="194"/>
      <c r="BH189" s="194"/>
      <c r="BI189" s="194"/>
      <c r="BJ189" s="194"/>
      <c r="BK189" s="194"/>
      <c r="BL189" s="193"/>
      <c r="BM189" s="193"/>
    </row>
    <row r="190" spans="1:65" s="196" customFormat="1" ht="15.75" x14ac:dyDescent="0.2">
      <c r="A190" s="217">
        <v>0</v>
      </c>
      <c r="B190" s="218"/>
      <c r="C190" s="219">
        <v>0</v>
      </c>
      <c r="D190" s="220">
        <v>0</v>
      </c>
      <c r="E190" s="221">
        <f t="shared" si="9"/>
        <v>0</v>
      </c>
      <c r="F190" s="194"/>
      <c r="G190" s="194"/>
      <c r="H190" s="194"/>
      <c r="I190" s="194"/>
      <c r="J190" s="193"/>
      <c r="K190" s="193"/>
      <c r="L190" s="212"/>
      <c r="M190" s="212"/>
      <c r="N190" s="194"/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  <c r="AA190" s="194"/>
      <c r="AB190" s="194"/>
      <c r="AC190" s="194"/>
      <c r="AD190" s="194"/>
      <c r="AE190" s="194"/>
      <c r="AF190" s="194"/>
      <c r="AG190" s="194"/>
      <c r="AH190" s="194"/>
      <c r="AI190" s="194"/>
      <c r="AJ190" s="194"/>
      <c r="AK190" s="194"/>
      <c r="AL190" s="194"/>
      <c r="AM190" s="194"/>
      <c r="AN190" s="194"/>
      <c r="AO190" s="194"/>
      <c r="AP190" s="194"/>
      <c r="AQ190" s="194"/>
      <c r="AR190" s="194"/>
      <c r="AS190" s="194"/>
      <c r="AT190" s="194"/>
      <c r="AU190" s="194"/>
      <c r="AV190" s="194"/>
      <c r="AW190" s="194"/>
      <c r="AX190" s="194"/>
      <c r="AY190" s="194"/>
      <c r="AZ190" s="194"/>
      <c r="BA190" s="194"/>
      <c r="BB190" s="194"/>
      <c r="BC190" s="194"/>
      <c r="BD190" s="194"/>
      <c r="BE190" s="194"/>
      <c r="BF190" s="194"/>
      <c r="BG190" s="194"/>
      <c r="BH190" s="194"/>
      <c r="BI190" s="194"/>
      <c r="BJ190" s="194"/>
      <c r="BK190" s="194"/>
      <c r="BL190" s="193"/>
      <c r="BM190" s="193"/>
    </row>
    <row r="191" spans="1:65" s="196" customFormat="1" ht="15.75" x14ac:dyDescent="0.2">
      <c r="A191" s="217">
        <v>0</v>
      </c>
      <c r="B191" s="218"/>
      <c r="C191" s="219">
        <v>0</v>
      </c>
      <c r="D191" s="220">
        <v>0</v>
      </c>
      <c r="E191" s="221">
        <f t="shared" si="9"/>
        <v>0</v>
      </c>
      <c r="F191" s="194"/>
      <c r="G191" s="194"/>
      <c r="H191" s="194"/>
      <c r="I191" s="194"/>
      <c r="J191" s="193"/>
      <c r="K191" s="193"/>
      <c r="L191" s="212"/>
      <c r="M191" s="212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  <c r="AA191" s="194"/>
      <c r="AB191" s="194"/>
      <c r="AC191" s="194"/>
      <c r="AD191" s="194"/>
      <c r="AE191" s="194"/>
      <c r="AF191" s="194"/>
      <c r="AG191" s="194"/>
      <c r="AH191" s="194"/>
      <c r="AI191" s="194"/>
      <c r="AJ191" s="194"/>
      <c r="AK191" s="194"/>
      <c r="AL191" s="194"/>
      <c r="AM191" s="194"/>
      <c r="AN191" s="194"/>
      <c r="AO191" s="194"/>
      <c r="AP191" s="194"/>
      <c r="AQ191" s="194"/>
      <c r="AR191" s="194"/>
      <c r="AS191" s="194"/>
      <c r="AT191" s="194"/>
      <c r="AU191" s="194"/>
      <c r="AV191" s="194"/>
      <c r="AW191" s="194"/>
      <c r="AX191" s="194"/>
      <c r="AY191" s="194"/>
      <c r="AZ191" s="194"/>
      <c r="BA191" s="194"/>
      <c r="BB191" s="194"/>
      <c r="BC191" s="194"/>
      <c r="BD191" s="194"/>
      <c r="BE191" s="194"/>
      <c r="BF191" s="194"/>
      <c r="BG191" s="194"/>
      <c r="BH191" s="194"/>
      <c r="BI191" s="194"/>
      <c r="BJ191" s="194"/>
      <c r="BK191" s="194"/>
      <c r="BL191" s="193"/>
      <c r="BM191" s="193"/>
    </row>
    <row r="192" spans="1:65" s="196" customFormat="1" ht="15.75" x14ac:dyDescent="0.2">
      <c r="A192" s="217">
        <v>0</v>
      </c>
      <c r="B192" s="218"/>
      <c r="C192" s="219">
        <v>0</v>
      </c>
      <c r="D192" s="220">
        <v>0</v>
      </c>
      <c r="E192" s="221">
        <f t="shared" si="9"/>
        <v>0</v>
      </c>
      <c r="F192" s="194"/>
      <c r="G192" s="194"/>
      <c r="H192" s="194"/>
      <c r="I192" s="194"/>
      <c r="J192" s="193"/>
      <c r="K192" s="193"/>
      <c r="L192" s="212"/>
      <c r="M192" s="212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  <c r="Z192" s="194"/>
      <c r="AA192" s="194"/>
      <c r="AB192" s="194"/>
      <c r="AC192" s="194"/>
      <c r="AD192" s="194"/>
      <c r="AE192" s="194"/>
      <c r="AF192" s="194"/>
      <c r="AG192" s="194"/>
      <c r="AH192" s="194"/>
      <c r="AI192" s="194"/>
      <c r="AJ192" s="194"/>
      <c r="AK192" s="194"/>
      <c r="AL192" s="194"/>
      <c r="AM192" s="194"/>
      <c r="AN192" s="194"/>
      <c r="AO192" s="194"/>
      <c r="AP192" s="194"/>
      <c r="AQ192" s="194"/>
      <c r="AR192" s="194"/>
      <c r="AS192" s="194"/>
      <c r="AT192" s="194"/>
      <c r="AU192" s="194"/>
      <c r="AV192" s="194"/>
      <c r="AW192" s="194"/>
      <c r="AX192" s="194"/>
      <c r="AY192" s="194"/>
      <c r="AZ192" s="194"/>
      <c r="BA192" s="194"/>
      <c r="BB192" s="194"/>
      <c r="BC192" s="194"/>
      <c r="BD192" s="194"/>
      <c r="BE192" s="194"/>
      <c r="BF192" s="194"/>
      <c r="BG192" s="194"/>
      <c r="BH192" s="194"/>
      <c r="BI192" s="194"/>
      <c r="BJ192" s="194"/>
      <c r="BK192" s="194"/>
      <c r="BL192" s="193"/>
      <c r="BM192" s="193"/>
    </row>
    <row r="193" spans="1:65" s="196" customFormat="1" ht="15.75" x14ac:dyDescent="0.2">
      <c r="A193" s="217">
        <v>0</v>
      </c>
      <c r="B193" s="218"/>
      <c r="C193" s="219">
        <v>0</v>
      </c>
      <c r="D193" s="220">
        <v>0</v>
      </c>
      <c r="E193" s="221">
        <f t="shared" si="9"/>
        <v>0</v>
      </c>
      <c r="F193" s="194"/>
      <c r="G193" s="223" t="s">
        <v>286</v>
      </c>
      <c r="H193" s="223" t="s">
        <v>287</v>
      </c>
      <c r="I193" s="194"/>
      <c r="J193" s="193"/>
      <c r="K193" s="193"/>
      <c r="L193" s="212"/>
      <c r="M193" s="212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  <c r="AA193" s="194"/>
      <c r="AB193" s="194"/>
      <c r="AC193" s="194"/>
      <c r="AD193" s="194"/>
      <c r="AE193" s="194"/>
      <c r="AF193" s="194"/>
      <c r="AG193" s="194"/>
      <c r="AH193" s="194"/>
      <c r="AI193" s="194"/>
      <c r="AJ193" s="194"/>
      <c r="AK193" s="194"/>
      <c r="AL193" s="194"/>
      <c r="AM193" s="194"/>
      <c r="AN193" s="194"/>
      <c r="AO193" s="194"/>
      <c r="AP193" s="194"/>
      <c r="AQ193" s="194"/>
      <c r="AR193" s="194"/>
      <c r="AS193" s="194"/>
      <c r="AT193" s="194"/>
      <c r="AU193" s="194"/>
      <c r="AV193" s="194"/>
      <c r="AW193" s="194"/>
      <c r="AX193" s="194"/>
      <c r="AY193" s="194"/>
      <c r="AZ193" s="194"/>
      <c r="BA193" s="194"/>
      <c r="BB193" s="194"/>
      <c r="BC193" s="194"/>
      <c r="BD193" s="194"/>
      <c r="BE193" s="194"/>
      <c r="BF193" s="194"/>
      <c r="BG193" s="194"/>
      <c r="BH193" s="194"/>
      <c r="BI193" s="194"/>
      <c r="BJ193" s="194"/>
      <c r="BK193" s="194"/>
      <c r="BL193" s="193"/>
      <c r="BM193" s="193"/>
    </row>
    <row r="194" spans="1:65" s="196" customFormat="1" ht="20.100000000000001" customHeight="1" x14ac:dyDescent="0.2">
      <c r="A194" s="247" t="str">
        <f xml:space="preserve"> "TOTAL"&amp;MID(A179,3,40)</f>
        <v>TOTAL Servicios y asesoramiento externos</v>
      </c>
      <c r="B194" s="245"/>
      <c r="C194" s="245"/>
      <c r="D194" s="245"/>
      <c r="E194" s="248">
        <f>SUM(E181:E193)</f>
        <v>0</v>
      </c>
      <c r="F194" s="194"/>
      <c r="G194" s="225">
        <f>+E194+G177</f>
        <v>0</v>
      </c>
      <c r="H194" s="225">
        <f ca="1">+$H$2-INDIRECT($J$7)+G194</f>
        <v>0</v>
      </c>
      <c r="I194" s="194"/>
      <c r="J194" s="193"/>
      <c r="K194" s="193"/>
      <c r="L194" s="212"/>
      <c r="M194" s="212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4"/>
      <c r="AD194" s="194"/>
      <c r="AE194" s="194"/>
      <c r="AF194" s="194"/>
      <c r="AG194" s="194"/>
      <c r="AH194" s="194"/>
      <c r="AI194" s="194"/>
      <c r="AJ194" s="194"/>
      <c r="AK194" s="194"/>
      <c r="AL194" s="194"/>
      <c r="AM194" s="194"/>
      <c r="AN194" s="194"/>
      <c r="AO194" s="194"/>
      <c r="AP194" s="194"/>
      <c r="AQ194" s="194"/>
      <c r="AR194" s="194"/>
      <c r="AS194" s="194"/>
      <c r="AT194" s="194"/>
      <c r="AU194" s="194"/>
      <c r="AV194" s="194"/>
      <c r="AW194" s="194"/>
      <c r="AX194" s="194"/>
      <c r="AY194" s="194"/>
      <c r="AZ194" s="194"/>
      <c r="BA194" s="194"/>
      <c r="BB194" s="194"/>
      <c r="BC194" s="194"/>
      <c r="BD194" s="194"/>
      <c r="BE194" s="194"/>
      <c r="BF194" s="194"/>
      <c r="BG194" s="194"/>
      <c r="BH194" s="194"/>
      <c r="BI194" s="194"/>
      <c r="BJ194" s="194"/>
      <c r="BK194" s="194"/>
      <c r="BL194" s="193"/>
      <c r="BM194" s="193"/>
    </row>
    <row r="195" spans="1:65" s="196" customFormat="1" ht="20.100000000000001" customHeight="1" x14ac:dyDescent="0.2">
      <c r="A195" s="254"/>
      <c r="B195" s="254"/>
      <c r="C195" s="254"/>
      <c r="D195" s="254"/>
      <c r="E195" s="254"/>
      <c r="F195" s="194"/>
      <c r="G195" s="194"/>
      <c r="H195" s="194"/>
      <c r="I195" s="194"/>
      <c r="J195" s="193"/>
      <c r="K195" s="193"/>
      <c r="L195" s="212"/>
      <c r="M195" s="212"/>
      <c r="N195" s="194"/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4"/>
      <c r="AC195" s="194"/>
      <c r="AD195" s="194"/>
      <c r="AE195" s="194"/>
      <c r="AF195" s="194"/>
      <c r="AG195" s="194"/>
      <c r="AH195" s="194"/>
      <c r="AI195" s="194"/>
      <c r="AJ195" s="194"/>
      <c r="AK195" s="194"/>
      <c r="AL195" s="194"/>
      <c r="AM195" s="194"/>
      <c r="AN195" s="194"/>
      <c r="AO195" s="194"/>
      <c r="AP195" s="194"/>
      <c r="AQ195" s="194"/>
      <c r="AR195" s="194"/>
      <c r="AS195" s="194"/>
      <c r="AT195" s="194"/>
      <c r="AU195" s="194"/>
      <c r="AV195" s="194"/>
      <c r="AW195" s="194"/>
      <c r="AX195" s="194"/>
      <c r="AY195" s="194"/>
      <c r="AZ195" s="194"/>
      <c r="BA195" s="194"/>
      <c r="BB195" s="194"/>
      <c r="BC195" s="194"/>
      <c r="BD195" s="194"/>
      <c r="BE195" s="194"/>
      <c r="BF195" s="194"/>
      <c r="BG195" s="194"/>
      <c r="BH195" s="194"/>
      <c r="BI195" s="194"/>
      <c r="BJ195" s="194"/>
      <c r="BK195" s="194"/>
      <c r="BL195" s="193"/>
      <c r="BM195" s="193"/>
    </row>
    <row r="196" spans="1:65" s="196" customFormat="1" ht="20.100000000000001" customHeight="1" x14ac:dyDescent="0.2">
      <c r="A196" s="247" t="str">
        <f>A123</f>
        <v>5. Equipos</v>
      </c>
      <c r="B196" s="245"/>
      <c r="C196" s="245"/>
      <c r="D196" s="245"/>
      <c r="E196" s="255"/>
      <c r="F196" s="194"/>
      <c r="G196" s="194"/>
      <c r="H196" s="194"/>
      <c r="I196" s="194"/>
      <c r="J196" s="193"/>
      <c r="K196" s="193"/>
      <c r="L196" s="212"/>
      <c r="M196" s="212"/>
      <c r="N196" s="194"/>
      <c r="O196" s="194"/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  <c r="AA196" s="194"/>
      <c r="AB196" s="194"/>
      <c r="AC196" s="194"/>
      <c r="AD196" s="194"/>
      <c r="AE196" s="194"/>
      <c r="AF196" s="194"/>
      <c r="AG196" s="194"/>
      <c r="AH196" s="194"/>
      <c r="AI196" s="194"/>
      <c r="AJ196" s="194"/>
      <c r="AK196" s="194"/>
      <c r="AL196" s="194"/>
      <c r="AM196" s="194"/>
      <c r="AN196" s="194"/>
      <c r="AO196" s="194"/>
      <c r="AP196" s="194"/>
      <c r="AQ196" s="194"/>
      <c r="AR196" s="194"/>
      <c r="AS196" s="194"/>
      <c r="AT196" s="194"/>
      <c r="AU196" s="194"/>
      <c r="AV196" s="194"/>
      <c r="AW196" s="194"/>
      <c r="AX196" s="194"/>
      <c r="AY196" s="194"/>
      <c r="AZ196" s="194"/>
      <c r="BA196" s="194"/>
      <c r="BB196" s="194"/>
      <c r="BC196" s="194"/>
      <c r="BD196" s="194"/>
      <c r="BE196" s="194"/>
      <c r="BF196" s="194"/>
      <c r="BG196" s="194"/>
      <c r="BH196" s="194"/>
      <c r="BI196" s="194"/>
      <c r="BJ196" s="194"/>
      <c r="BK196" s="194"/>
      <c r="BL196" s="193"/>
      <c r="BM196" s="193"/>
    </row>
    <row r="197" spans="1:65" s="196" customFormat="1" ht="31.5" x14ac:dyDescent="0.2">
      <c r="A197" s="216" t="s">
        <v>281</v>
      </c>
      <c r="B197" s="216" t="s">
        <v>282</v>
      </c>
      <c r="C197" s="216" t="s">
        <v>283</v>
      </c>
      <c r="D197" s="216" t="s">
        <v>34</v>
      </c>
      <c r="E197" s="216" t="s">
        <v>19</v>
      </c>
      <c r="F197" s="194"/>
      <c r="G197" s="194"/>
      <c r="H197" s="194"/>
      <c r="I197" s="194"/>
      <c r="J197" s="193"/>
      <c r="K197" s="193"/>
      <c r="L197" s="212"/>
      <c r="M197" s="212"/>
      <c r="N197" s="194"/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  <c r="AA197" s="194"/>
      <c r="AB197" s="194"/>
      <c r="AC197" s="194"/>
      <c r="AD197" s="194"/>
      <c r="AE197" s="194"/>
      <c r="AF197" s="194"/>
      <c r="AG197" s="194"/>
      <c r="AH197" s="194"/>
      <c r="AI197" s="194"/>
      <c r="AJ197" s="194"/>
      <c r="AK197" s="194"/>
      <c r="AL197" s="194"/>
      <c r="AM197" s="194"/>
      <c r="AN197" s="194"/>
      <c r="AO197" s="194"/>
      <c r="AP197" s="194"/>
      <c r="AQ197" s="194"/>
      <c r="AR197" s="194"/>
      <c r="AS197" s="194"/>
      <c r="AT197" s="194"/>
      <c r="AU197" s="194"/>
      <c r="AV197" s="194"/>
      <c r="AW197" s="194"/>
      <c r="AX197" s="194"/>
      <c r="AY197" s="194"/>
      <c r="AZ197" s="194"/>
      <c r="BA197" s="194"/>
      <c r="BB197" s="194"/>
      <c r="BC197" s="194"/>
      <c r="BD197" s="194"/>
      <c r="BE197" s="194"/>
      <c r="BF197" s="194"/>
      <c r="BG197" s="194"/>
      <c r="BH197" s="194"/>
      <c r="BI197" s="194"/>
      <c r="BJ197" s="194"/>
      <c r="BK197" s="194"/>
      <c r="BL197" s="193"/>
      <c r="BM197" s="193"/>
    </row>
    <row r="198" spans="1:65" s="196" customFormat="1" ht="15.75" x14ac:dyDescent="0.2">
      <c r="A198" s="217">
        <v>0</v>
      </c>
      <c r="B198" s="218"/>
      <c r="C198" s="219">
        <v>0</v>
      </c>
      <c r="D198" s="220">
        <v>0</v>
      </c>
      <c r="E198" s="221">
        <f t="shared" ref="E198:E204" si="10">IF(A198="","",IF(C198="","",IF(D198="","",ROUND(ROUND(D198,4)*ROUND(C198,2)*ROUND(A198,2),2))))</f>
        <v>0</v>
      </c>
      <c r="F198" s="194"/>
      <c r="G198" s="194"/>
      <c r="H198" s="194"/>
      <c r="I198" s="194"/>
      <c r="J198" s="193"/>
      <c r="K198" s="193"/>
      <c r="L198" s="212"/>
      <c r="M198" s="212"/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  <c r="AC198" s="194"/>
      <c r="AD198" s="194"/>
      <c r="AE198" s="194"/>
      <c r="AF198" s="194"/>
      <c r="AG198" s="194"/>
      <c r="AH198" s="194"/>
      <c r="AI198" s="194"/>
      <c r="AJ198" s="194"/>
      <c r="AK198" s="194"/>
      <c r="AL198" s="194"/>
      <c r="AM198" s="194"/>
      <c r="AN198" s="194"/>
      <c r="AO198" s="194"/>
      <c r="AP198" s="194"/>
      <c r="AQ198" s="194"/>
      <c r="AR198" s="194"/>
      <c r="AS198" s="194"/>
      <c r="AT198" s="194"/>
      <c r="AU198" s="194"/>
      <c r="AV198" s="194"/>
      <c r="AW198" s="194"/>
      <c r="AX198" s="194"/>
      <c r="AY198" s="194"/>
      <c r="AZ198" s="194"/>
      <c r="BA198" s="194"/>
      <c r="BB198" s="194"/>
      <c r="BC198" s="194"/>
      <c r="BD198" s="194"/>
      <c r="BE198" s="194"/>
      <c r="BF198" s="194"/>
      <c r="BG198" s="194"/>
      <c r="BH198" s="194"/>
      <c r="BI198" s="194"/>
      <c r="BJ198" s="194"/>
      <c r="BK198" s="194"/>
      <c r="BL198" s="193"/>
      <c r="BM198" s="193"/>
    </row>
    <row r="199" spans="1:65" s="196" customFormat="1" ht="15.75" x14ac:dyDescent="0.2">
      <c r="A199" s="217">
        <v>0</v>
      </c>
      <c r="B199" s="218"/>
      <c r="C199" s="219">
        <v>0</v>
      </c>
      <c r="D199" s="220">
        <v>0</v>
      </c>
      <c r="E199" s="221">
        <f t="shared" si="10"/>
        <v>0</v>
      </c>
      <c r="F199" s="194"/>
      <c r="G199" s="194"/>
      <c r="H199" s="194"/>
      <c r="I199" s="194"/>
      <c r="J199" s="193"/>
      <c r="K199" s="193"/>
      <c r="L199" s="212"/>
      <c r="M199" s="212"/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  <c r="AC199" s="194"/>
      <c r="AD199" s="194"/>
      <c r="AE199" s="194"/>
      <c r="AF199" s="194"/>
      <c r="AG199" s="194"/>
      <c r="AH199" s="194"/>
      <c r="AI199" s="194"/>
      <c r="AJ199" s="194"/>
      <c r="AK199" s="194"/>
      <c r="AL199" s="194"/>
      <c r="AM199" s="194"/>
      <c r="AN199" s="194"/>
      <c r="AO199" s="194"/>
      <c r="AP199" s="194"/>
      <c r="AQ199" s="194"/>
      <c r="AR199" s="194"/>
      <c r="AS199" s="194"/>
      <c r="AT199" s="194"/>
      <c r="AU199" s="194"/>
      <c r="AV199" s="194"/>
      <c r="AW199" s="194"/>
      <c r="AX199" s="194"/>
      <c r="AY199" s="194"/>
      <c r="AZ199" s="194"/>
      <c r="BA199" s="194"/>
      <c r="BB199" s="194"/>
      <c r="BC199" s="194"/>
      <c r="BD199" s="194"/>
      <c r="BE199" s="194"/>
      <c r="BF199" s="194"/>
      <c r="BG199" s="194"/>
      <c r="BH199" s="194"/>
      <c r="BI199" s="194"/>
      <c r="BJ199" s="194"/>
      <c r="BK199" s="194"/>
      <c r="BL199" s="193"/>
      <c r="BM199" s="193"/>
    </row>
    <row r="200" spans="1:65" s="196" customFormat="1" ht="15.75" x14ac:dyDescent="0.2">
      <c r="A200" s="217">
        <v>0</v>
      </c>
      <c r="B200" s="218"/>
      <c r="C200" s="219">
        <v>0</v>
      </c>
      <c r="D200" s="220">
        <v>0</v>
      </c>
      <c r="E200" s="221">
        <f t="shared" si="10"/>
        <v>0</v>
      </c>
      <c r="F200" s="194"/>
      <c r="G200" s="194"/>
      <c r="H200" s="194"/>
      <c r="I200" s="194"/>
      <c r="J200" s="193"/>
      <c r="K200" s="193"/>
      <c r="L200" s="212"/>
      <c r="M200" s="212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  <c r="AC200" s="194"/>
      <c r="AD200" s="194"/>
      <c r="AE200" s="194"/>
      <c r="AF200" s="194"/>
      <c r="AG200" s="194"/>
      <c r="AH200" s="194"/>
      <c r="AI200" s="194"/>
      <c r="AJ200" s="194"/>
      <c r="AK200" s="194"/>
      <c r="AL200" s="194"/>
      <c r="AM200" s="194"/>
      <c r="AN200" s="194"/>
      <c r="AO200" s="194"/>
      <c r="AP200" s="194"/>
      <c r="AQ200" s="194"/>
      <c r="AR200" s="194"/>
      <c r="AS200" s="194"/>
      <c r="AT200" s="194"/>
      <c r="AU200" s="194"/>
      <c r="AV200" s="194"/>
      <c r="AW200" s="194"/>
      <c r="AX200" s="194"/>
      <c r="AY200" s="194"/>
      <c r="AZ200" s="194"/>
      <c r="BA200" s="194"/>
      <c r="BB200" s="194"/>
      <c r="BC200" s="194"/>
      <c r="BD200" s="194"/>
      <c r="BE200" s="194"/>
      <c r="BF200" s="194"/>
      <c r="BG200" s="194"/>
      <c r="BH200" s="194"/>
      <c r="BI200" s="194"/>
      <c r="BJ200" s="194"/>
      <c r="BK200" s="194"/>
      <c r="BL200" s="193"/>
      <c r="BM200" s="193"/>
    </row>
    <row r="201" spans="1:65" s="196" customFormat="1" ht="15.75" x14ac:dyDescent="0.2">
      <c r="A201" s="217">
        <v>0</v>
      </c>
      <c r="B201" s="218"/>
      <c r="C201" s="219">
        <v>0</v>
      </c>
      <c r="D201" s="220">
        <v>0</v>
      </c>
      <c r="E201" s="221">
        <f t="shared" si="10"/>
        <v>0</v>
      </c>
      <c r="F201" s="194"/>
      <c r="G201" s="194"/>
      <c r="H201" s="194"/>
      <c r="I201" s="194"/>
      <c r="J201" s="193"/>
      <c r="K201" s="193"/>
      <c r="L201" s="212"/>
      <c r="M201" s="212"/>
      <c r="N201" s="194"/>
      <c r="O201" s="194"/>
      <c r="P201" s="194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  <c r="AA201" s="194"/>
      <c r="AB201" s="194"/>
      <c r="AC201" s="194"/>
      <c r="AD201" s="194"/>
      <c r="AE201" s="194"/>
      <c r="AF201" s="194"/>
      <c r="AG201" s="194"/>
      <c r="AH201" s="194"/>
      <c r="AI201" s="194"/>
      <c r="AJ201" s="194"/>
      <c r="AK201" s="194"/>
      <c r="AL201" s="194"/>
      <c r="AM201" s="194"/>
      <c r="AN201" s="194"/>
      <c r="AO201" s="194"/>
      <c r="AP201" s="194"/>
      <c r="AQ201" s="194"/>
      <c r="AR201" s="194"/>
      <c r="AS201" s="194"/>
      <c r="AT201" s="194"/>
      <c r="AU201" s="194"/>
      <c r="AV201" s="194"/>
      <c r="AW201" s="194"/>
      <c r="AX201" s="194"/>
      <c r="AY201" s="194"/>
      <c r="AZ201" s="194"/>
      <c r="BA201" s="194"/>
      <c r="BB201" s="194"/>
      <c r="BC201" s="194"/>
      <c r="BD201" s="194"/>
      <c r="BE201" s="194"/>
      <c r="BF201" s="194"/>
      <c r="BG201" s="194"/>
      <c r="BH201" s="194"/>
      <c r="BI201" s="194"/>
      <c r="BJ201" s="194"/>
      <c r="BK201" s="194"/>
      <c r="BL201" s="193"/>
      <c r="BM201" s="193"/>
    </row>
    <row r="202" spans="1:65" s="196" customFormat="1" ht="15.75" x14ac:dyDescent="0.2">
      <c r="A202" s="217">
        <v>0</v>
      </c>
      <c r="B202" s="218"/>
      <c r="C202" s="219">
        <v>0</v>
      </c>
      <c r="D202" s="220">
        <v>0</v>
      </c>
      <c r="E202" s="221">
        <f t="shared" si="10"/>
        <v>0</v>
      </c>
      <c r="F202" s="194"/>
      <c r="G202" s="194"/>
      <c r="H202" s="194"/>
      <c r="I202" s="194"/>
      <c r="J202" s="193"/>
      <c r="K202" s="193"/>
      <c r="L202" s="212"/>
      <c r="M202" s="212"/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  <c r="AC202" s="194"/>
      <c r="AD202" s="194"/>
      <c r="AE202" s="194"/>
      <c r="AF202" s="194"/>
      <c r="AG202" s="194"/>
      <c r="AH202" s="194"/>
      <c r="AI202" s="194"/>
      <c r="AJ202" s="194"/>
      <c r="AK202" s="194"/>
      <c r="AL202" s="194"/>
      <c r="AM202" s="194"/>
      <c r="AN202" s="194"/>
      <c r="AO202" s="194"/>
      <c r="AP202" s="194"/>
      <c r="AQ202" s="194"/>
      <c r="AR202" s="194"/>
      <c r="AS202" s="194"/>
      <c r="AT202" s="194"/>
      <c r="AU202" s="194"/>
      <c r="AV202" s="194"/>
      <c r="AW202" s="194"/>
      <c r="AX202" s="194"/>
      <c r="AY202" s="194"/>
      <c r="AZ202" s="194"/>
      <c r="BA202" s="194"/>
      <c r="BB202" s="194"/>
      <c r="BC202" s="194"/>
      <c r="BD202" s="194"/>
      <c r="BE202" s="194"/>
      <c r="BF202" s="194"/>
      <c r="BG202" s="194"/>
      <c r="BH202" s="194"/>
      <c r="BI202" s="194"/>
      <c r="BJ202" s="194"/>
      <c r="BK202" s="194"/>
      <c r="BL202" s="193"/>
      <c r="BM202" s="193"/>
    </row>
    <row r="203" spans="1:65" s="196" customFormat="1" ht="15.75" x14ac:dyDescent="0.2">
      <c r="A203" s="217">
        <v>0</v>
      </c>
      <c r="B203" s="218"/>
      <c r="C203" s="219">
        <v>0</v>
      </c>
      <c r="D203" s="220">
        <v>0</v>
      </c>
      <c r="E203" s="221">
        <f t="shared" si="10"/>
        <v>0</v>
      </c>
      <c r="F203" s="194"/>
      <c r="G203" s="194"/>
      <c r="H203" s="194"/>
      <c r="I203" s="194"/>
      <c r="J203" s="193"/>
      <c r="K203" s="193"/>
      <c r="L203" s="212"/>
      <c r="M203" s="212"/>
      <c r="N203" s="194"/>
      <c r="O203" s="194"/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  <c r="AA203" s="194"/>
      <c r="AB203" s="194"/>
      <c r="AC203" s="194"/>
      <c r="AD203" s="194"/>
      <c r="AE203" s="194"/>
      <c r="AF203" s="194"/>
      <c r="AG203" s="194"/>
      <c r="AH203" s="194"/>
      <c r="AI203" s="194"/>
      <c r="AJ203" s="194"/>
      <c r="AK203" s="194"/>
      <c r="AL203" s="194"/>
      <c r="AM203" s="194"/>
      <c r="AN203" s="194"/>
      <c r="AO203" s="194"/>
      <c r="AP203" s="194"/>
      <c r="AQ203" s="194"/>
      <c r="AR203" s="194"/>
      <c r="AS203" s="194"/>
      <c r="AT203" s="194"/>
      <c r="AU203" s="194"/>
      <c r="AV203" s="194"/>
      <c r="AW203" s="194"/>
      <c r="AX203" s="194"/>
      <c r="AY203" s="194"/>
      <c r="AZ203" s="194"/>
      <c r="BA203" s="194"/>
      <c r="BB203" s="194"/>
      <c r="BC203" s="194"/>
      <c r="BD203" s="194"/>
      <c r="BE203" s="194"/>
      <c r="BF203" s="194"/>
      <c r="BG203" s="194"/>
      <c r="BH203" s="194"/>
      <c r="BI203" s="194"/>
      <c r="BJ203" s="194"/>
      <c r="BK203" s="194"/>
      <c r="BL203" s="193"/>
      <c r="BM203" s="193"/>
    </row>
    <row r="204" spans="1:65" s="196" customFormat="1" ht="15.75" x14ac:dyDescent="0.2">
      <c r="A204" s="217">
        <v>0</v>
      </c>
      <c r="B204" s="218"/>
      <c r="C204" s="219">
        <v>0</v>
      </c>
      <c r="D204" s="220">
        <v>0</v>
      </c>
      <c r="E204" s="221">
        <f t="shared" si="10"/>
        <v>0</v>
      </c>
      <c r="F204" s="194"/>
      <c r="G204" s="223" t="s">
        <v>286</v>
      </c>
      <c r="H204" s="223" t="s">
        <v>287</v>
      </c>
      <c r="I204" s="194"/>
      <c r="J204" s="193"/>
      <c r="K204" s="193"/>
      <c r="L204" s="212"/>
      <c r="M204" s="212"/>
      <c r="N204" s="194"/>
      <c r="O204" s="194"/>
      <c r="P204" s="194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  <c r="AA204" s="194"/>
      <c r="AB204" s="194"/>
      <c r="AC204" s="194"/>
      <c r="AD204" s="194"/>
      <c r="AE204" s="194"/>
      <c r="AF204" s="194"/>
      <c r="AG204" s="194"/>
      <c r="AH204" s="194"/>
      <c r="AI204" s="194"/>
      <c r="AJ204" s="194"/>
      <c r="AK204" s="194"/>
      <c r="AL204" s="194"/>
      <c r="AM204" s="194"/>
      <c r="AN204" s="194"/>
      <c r="AO204" s="194"/>
      <c r="AP204" s="194"/>
      <c r="AQ204" s="194"/>
      <c r="AR204" s="194"/>
      <c r="AS204" s="194"/>
      <c r="AT204" s="194"/>
      <c r="AU204" s="194"/>
      <c r="AV204" s="194"/>
      <c r="AW204" s="194"/>
      <c r="AX204" s="194"/>
      <c r="AY204" s="194"/>
      <c r="AZ204" s="194"/>
      <c r="BA204" s="194"/>
      <c r="BB204" s="194"/>
      <c r="BC204" s="194"/>
      <c r="BD204" s="194"/>
      <c r="BE204" s="194"/>
      <c r="BF204" s="194"/>
      <c r="BG204" s="194"/>
      <c r="BH204" s="194"/>
      <c r="BI204" s="194"/>
      <c r="BJ204" s="194"/>
      <c r="BK204" s="194"/>
      <c r="BL204" s="193"/>
      <c r="BM204" s="193"/>
    </row>
    <row r="205" spans="1:65" s="196" customFormat="1" ht="20.100000000000001" customHeight="1" x14ac:dyDescent="0.2">
      <c r="A205" s="247" t="str">
        <f xml:space="preserve"> "TOTAL"&amp;MID(A196,3,40)</f>
        <v>TOTAL Equipos</v>
      </c>
      <c r="B205" s="245"/>
      <c r="C205" s="245"/>
      <c r="D205" s="245"/>
      <c r="E205" s="248">
        <f>SUM(E198:E204)</f>
        <v>0</v>
      </c>
      <c r="F205" s="194"/>
      <c r="G205" s="225">
        <f>+E205+G194</f>
        <v>0</v>
      </c>
      <c r="H205" s="225">
        <f ca="1">+$H$2-INDIRECT($J$7)+G205</f>
        <v>0</v>
      </c>
      <c r="I205" s="194"/>
      <c r="J205" s="193"/>
      <c r="K205" s="193"/>
      <c r="L205" s="212"/>
      <c r="M205" s="212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  <c r="AA205" s="194"/>
      <c r="AB205" s="194"/>
      <c r="AC205" s="194"/>
      <c r="AD205" s="194"/>
      <c r="AE205" s="194"/>
      <c r="AF205" s="194"/>
      <c r="AG205" s="194"/>
      <c r="AH205" s="194"/>
      <c r="AI205" s="194"/>
      <c r="AJ205" s="194"/>
      <c r="AK205" s="194"/>
      <c r="AL205" s="194"/>
      <c r="AM205" s="194"/>
      <c r="AN205" s="194"/>
      <c r="AO205" s="194"/>
      <c r="AP205" s="194"/>
      <c r="AQ205" s="194"/>
      <c r="AR205" s="194"/>
      <c r="AS205" s="194"/>
      <c r="AT205" s="194"/>
      <c r="AU205" s="194"/>
      <c r="AV205" s="194"/>
      <c r="AW205" s="194"/>
      <c r="AX205" s="194"/>
      <c r="AY205" s="194"/>
      <c r="AZ205" s="194"/>
      <c r="BA205" s="194"/>
      <c r="BB205" s="194"/>
      <c r="BC205" s="194"/>
      <c r="BD205" s="194"/>
      <c r="BE205" s="194"/>
      <c r="BF205" s="194"/>
      <c r="BG205" s="194"/>
      <c r="BH205" s="194"/>
      <c r="BI205" s="194"/>
      <c r="BJ205" s="194"/>
      <c r="BK205" s="194"/>
      <c r="BL205" s="193"/>
      <c r="BM205" s="193"/>
    </row>
    <row r="206" spans="1:65" s="196" customFormat="1" ht="20.100000000000001" customHeight="1" x14ac:dyDescent="0.2">
      <c r="A206" s="242"/>
      <c r="B206" s="212"/>
      <c r="C206" s="212"/>
      <c r="D206" s="212"/>
      <c r="E206" s="212"/>
      <c r="F206" s="194"/>
      <c r="G206" s="194"/>
      <c r="H206" s="194"/>
      <c r="I206" s="194"/>
      <c r="J206" s="193"/>
      <c r="K206" s="193"/>
      <c r="L206" s="212"/>
      <c r="M206" s="212"/>
      <c r="N206" s="194"/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  <c r="AA206" s="194"/>
      <c r="AB206" s="194"/>
      <c r="AC206" s="194"/>
      <c r="AD206" s="194"/>
      <c r="AE206" s="194"/>
      <c r="AF206" s="194"/>
      <c r="AG206" s="194"/>
      <c r="AH206" s="194"/>
      <c r="AI206" s="194"/>
      <c r="AJ206" s="194"/>
      <c r="AK206" s="194"/>
      <c r="AL206" s="194"/>
      <c r="AM206" s="194"/>
      <c r="AN206" s="194"/>
      <c r="AO206" s="194"/>
      <c r="AP206" s="194"/>
      <c r="AQ206" s="194"/>
      <c r="AR206" s="194"/>
      <c r="AS206" s="194"/>
      <c r="AT206" s="194"/>
      <c r="AU206" s="194"/>
      <c r="AV206" s="194"/>
      <c r="AW206" s="194"/>
      <c r="AX206" s="194"/>
      <c r="AY206" s="194"/>
      <c r="AZ206" s="194"/>
      <c r="BA206" s="194"/>
      <c r="BB206" s="194"/>
      <c r="BC206" s="194"/>
      <c r="BD206" s="194"/>
      <c r="BE206" s="194"/>
      <c r="BF206" s="194"/>
      <c r="BG206" s="194"/>
      <c r="BH206" s="194"/>
      <c r="BI206" s="194"/>
      <c r="BJ206" s="194"/>
      <c r="BK206" s="194"/>
      <c r="BL206" s="193"/>
      <c r="BM206" s="193"/>
    </row>
    <row r="207" spans="1:65" s="196" customFormat="1" ht="20.100000000000001" customHeight="1" x14ac:dyDescent="0.2">
      <c r="A207" s="256" t="str">
        <f>+A134</f>
        <v>6. Infraestructura y obras</v>
      </c>
      <c r="B207" s="245"/>
      <c r="C207" s="245"/>
      <c r="D207" s="245"/>
      <c r="E207" s="255"/>
      <c r="F207" s="194"/>
      <c r="G207" s="194"/>
      <c r="H207" s="194"/>
      <c r="I207" s="194"/>
      <c r="J207" s="193"/>
      <c r="K207" s="193"/>
      <c r="L207" s="212"/>
      <c r="M207" s="212"/>
      <c r="N207" s="194"/>
      <c r="O207" s="194"/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  <c r="AA207" s="194"/>
      <c r="AB207" s="194"/>
      <c r="AC207" s="194"/>
      <c r="AD207" s="194"/>
      <c r="AE207" s="194"/>
      <c r="AF207" s="194"/>
      <c r="AG207" s="194"/>
      <c r="AH207" s="194"/>
      <c r="AI207" s="194"/>
      <c r="AJ207" s="194"/>
      <c r="AK207" s="194"/>
      <c r="AL207" s="194"/>
      <c r="AM207" s="194"/>
      <c r="AN207" s="194"/>
      <c r="AO207" s="194"/>
      <c r="AP207" s="194"/>
      <c r="AQ207" s="194"/>
      <c r="AR207" s="194"/>
      <c r="AS207" s="194"/>
      <c r="AT207" s="194"/>
      <c r="AU207" s="194"/>
      <c r="AV207" s="194"/>
      <c r="AW207" s="194"/>
      <c r="AX207" s="194"/>
      <c r="AY207" s="194"/>
      <c r="AZ207" s="194"/>
      <c r="BA207" s="194"/>
      <c r="BB207" s="194"/>
      <c r="BC207" s="194"/>
      <c r="BD207" s="194"/>
      <c r="BE207" s="194"/>
      <c r="BF207" s="194"/>
      <c r="BG207" s="194"/>
      <c r="BH207" s="194"/>
      <c r="BI207" s="194"/>
      <c r="BJ207" s="194"/>
      <c r="BK207" s="194"/>
      <c r="BL207" s="193"/>
      <c r="BM207" s="193"/>
    </row>
    <row r="208" spans="1:65" s="196" customFormat="1" ht="31.5" x14ac:dyDescent="0.2">
      <c r="A208" s="216" t="s">
        <v>284</v>
      </c>
      <c r="B208" s="216" t="s">
        <v>285</v>
      </c>
      <c r="C208" s="216" t="s">
        <v>35</v>
      </c>
      <c r="D208" s="216" t="s">
        <v>34</v>
      </c>
      <c r="E208" s="216" t="s">
        <v>19</v>
      </c>
      <c r="F208" s="194"/>
      <c r="G208" s="194"/>
      <c r="H208" s="194"/>
      <c r="I208" s="194"/>
      <c r="J208" s="193"/>
      <c r="K208" s="193"/>
      <c r="L208" s="212"/>
      <c r="M208" s="212"/>
      <c r="N208" s="194"/>
      <c r="O208" s="195"/>
      <c r="P208" s="195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  <c r="AA208" s="194"/>
      <c r="AB208" s="194"/>
      <c r="AC208" s="194"/>
      <c r="AD208" s="194"/>
      <c r="AE208" s="194"/>
      <c r="AF208" s="194"/>
      <c r="AG208" s="194"/>
      <c r="AH208" s="194"/>
      <c r="AI208" s="194"/>
      <c r="AJ208" s="194"/>
      <c r="AK208" s="194"/>
      <c r="AL208" s="194"/>
      <c r="AM208" s="194"/>
      <c r="AN208" s="194"/>
      <c r="AO208" s="194"/>
      <c r="AP208" s="194"/>
      <c r="AQ208" s="194"/>
      <c r="AR208" s="194"/>
      <c r="AS208" s="194"/>
      <c r="AT208" s="194"/>
      <c r="AU208" s="194"/>
      <c r="AV208" s="194"/>
      <c r="AW208" s="194"/>
      <c r="AX208" s="194"/>
      <c r="AY208" s="194"/>
      <c r="AZ208" s="194"/>
      <c r="BA208" s="194"/>
      <c r="BB208" s="194"/>
      <c r="BC208" s="194"/>
      <c r="BD208" s="194"/>
      <c r="BE208" s="194"/>
      <c r="BF208" s="194"/>
      <c r="BG208" s="194"/>
      <c r="BH208" s="194"/>
      <c r="BI208" s="194"/>
      <c r="BJ208" s="194"/>
      <c r="BK208" s="194"/>
      <c r="BL208" s="193"/>
      <c r="BM208" s="193"/>
    </row>
    <row r="209" spans="1:65" s="196" customFormat="1" ht="15.75" x14ac:dyDescent="0.2">
      <c r="A209" s="217">
        <v>0</v>
      </c>
      <c r="B209" s="218"/>
      <c r="C209" s="219">
        <v>0</v>
      </c>
      <c r="D209" s="220">
        <v>0</v>
      </c>
      <c r="E209" s="221">
        <f t="shared" ref="E209:E215" si="11">IF(A209="","",IF(C209="","",IF(D209="","",ROUND(ROUND(D209,4)*ROUND(C209,2)*ROUND(A209,2),2))))</f>
        <v>0</v>
      </c>
      <c r="F209" s="194"/>
      <c r="G209" s="194"/>
      <c r="H209" s="194"/>
      <c r="I209" s="194"/>
      <c r="J209" s="193"/>
      <c r="K209" s="193"/>
      <c r="L209" s="212"/>
      <c r="M209" s="212"/>
      <c r="N209" s="194"/>
      <c r="O209" s="195"/>
      <c r="P209" s="195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  <c r="AA209" s="194"/>
      <c r="AB209" s="194"/>
      <c r="AC209" s="194"/>
      <c r="AD209" s="194"/>
      <c r="AE209" s="194"/>
      <c r="AF209" s="194"/>
      <c r="AG209" s="194"/>
      <c r="AH209" s="194"/>
      <c r="AI209" s="194"/>
      <c r="AJ209" s="194"/>
      <c r="AK209" s="194"/>
      <c r="AL209" s="194"/>
      <c r="AM209" s="194"/>
      <c r="AN209" s="194"/>
      <c r="AO209" s="194"/>
      <c r="AP209" s="194"/>
      <c r="AQ209" s="194"/>
      <c r="AR209" s="194"/>
      <c r="AS209" s="194"/>
      <c r="AT209" s="194"/>
      <c r="AU209" s="194"/>
      <c r="AV209" s="194"/>
      <c r="AW209" s="194"/>
      <c r="AX209" s="194"/>
      <c r="AY209" s="194"/>
      <c r="AZ209" s="194"/>
      <c r="BA209" s="194"/>
      <c r="BB209" s="194"/>
      <c r="BC209" s="194"/>
      <c r="BD209" s="194"/>
      <c r="BE209" s="194"/>
      <c r="BF209" s="194"/>
      <c r="BG209" s="194"/>
      <c r="BH209" s="194"/>
      <c r="BI209" s="194"/>
      <c r="BJ209" s="194"/>
      <c r="BK209" s="194"/>
      <c r="BL209" s="193"/>
      <c r="BM209" s="193"/>
    </row>
    <row r="210" spans="1:65" s="196" customFormat="1" ht="15.75" x14ac:dyDescent="0.2">
      <c r="A210" s="217">
        <v>0</v>
      </c>
      <c r="B210" s="218"/>
      <c r="C210" s="219">
        <v>0</v>
      </c>
      <c r="D210" s="220">
        <v>0</v>
      </c>
      <c r="E210" s="221">
        <f t="shared" si="11"/>
        <v>0</v>
      </c>
      <c r="F210" s="194"/>
      <c r="G210" s="194"/>
      <c r="H210" s="194"/>
      <c r="I210" s="194"/>
      <c r="J210" s="193"/>
      <c r="K210" s="193"/>
      <c r="L210" s="212"/>
      <c r="M210" s="212"/>
      <c r="N210" s="194"/>
      <c r="O210" s="195"/>
      <c r="P210" s="195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  <c r="AA210" s="194"/>
      <c r="AB210" s="194"/>
      <c r="AC210" s="194"/>
      <c r="AD210" s="194"/>
      <c r="AE210" s="194"/>
      <c r="AF210" s="194"/>
      <c r="AG210" s="194"/>
      <c r="AH210" s="194"/>
      <c r="AI210" s="194"/>
      <c r="AJ210" s="194"/>
      <c r="AK210" s="194"/>
      <c r="AL210" s="194"/>
      <c r="AM210" s="194"/>
      <c r="AN210" s="194"/>
      <c r="AO210" s="194"/>
      <c r="AP210" s="194"/>
      <c r="AQ210" s="194"/>
      <c r="AR210" s="194"/>
      <c r="AS210" s="194"/>
      <c r="AT210" s="194"/>
      <c r="AU210" s="194"/>
      <c r="AV210" s="194"/>
      <c r="AW210" s="194"/>
      <c r="AX210" s="194"/>
      <c r="AY210" s="194"/>
      <c r="AZ210" s="194"/>
      <c r="BA210" s="194"/>
      <c r="BB210" s="194"/>
      <c r="BC210" s="194"/>
      <c r="BD210" s="194"/>
      <c r="BE210" s="194"/>
      <c r="BF210" s="194"/>
      <c r="BG210" s="194"/>
      <c r="BH210" s="194"/>
      <c r="BI210" s="194"/>
      <c r="BJ210" s="194"/>
      <c r="BK210" s="194"/>
      <c r="BL210" s="193"/>
      <c r="BM210" s="193"/>
    </row>
    <row r="211" spans="1:65" s="196" customFormat="1" ht="15.75" x14ac:dyDescent="0.2">
      <c r="A211" s="217">
        <v>0</v>
      </c>
      <c r="B211" s="218"/>
      <c r="C211" s="219">
        <v>0</v>
      </c>
      <c r="D211" s="220">
        <v>0</v>
      </c>
      <c r="E211" s="221">
        <f t="shared" si="11"/>
        <v>0</v>
      </c>
      <c r="F211" s="194"/>
      <c r="G211" s="194"/>
      <c r="H211" s="194"/>
      <c r="I211" s="194"/>
      <c r="J211" s="193"/>
      <c r="K211" s="193"/>
      <c r="L211" s="212"/>
      <c r="M211" s="212"/>
      <c r="N211" s="194"/>
      <c r="O211" s="195"/>
      <c r="P211" s="195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  <c r="AA211" s="194"/>
      <c r="AB211" s="194"/>
      <c r="AC211" s="194"/>
      <c r="AD211" s="194"/>
      <c r="AE211" s="194"/>
      <c r="AF211" s="194"/>
      <c r="AG211" s="194"/>
      <c r="AH211" s="194"/>
      <c r="AI211" s="194"/>
      <c r="AJ211" s="194"/>
      <c r="AK211" s="194"/>
      <c r="AL211" s="194"/>
      <c r="AM211" s="194"/>
      <c r="AN211" s="194"/>
      <c r="AO211" s="194"/>
      <c r="AP211" s="194"/>
      <c r="AQ211" s="194"/>
      <c r="AR211" s="194"/>
      <c r="AS211" s="194"/>
      <c r="AT211" s="194"/>
      <c r="AU211" s="194"/>
      <c r="AV211" s="194"/>
      <c r="AW211" s="194"/>
      <c r="AX211" s="194"/>
      <c r="AY211" s="194"/>
      <c r="AZ211" s="194"/>
      <c r="BA211" s="194"/>
      <c r="BB211" s="194"/>
      <c r="BC211" s="194"/>
      <c r="BD211" s="194"/>
      <c r="BE211" s="194"/>
      <c r="BF211" s="194"/>
      <c r="BG211" s="194"/>
      <c r="BH211" s="194"/>
      <c r="BI211" s="194"/>
      <c r="BJ211" s="194"/>
      <c r="BK211" s="194"/>
      <c r="BL211" s="193"/>
      <c r="BM211" s="193"/>
    </row>
    <row r="212" spans="1:65" s="196" customFormat="1" ht="15.75" x14ac:dyDescent="0.2">
      <c r="A212" s="217">
        <v>0</v>
      </c>
      <c r="B212" s="218"/>
      <c r="C212" s="219">
        <v>0</v>
      </c>
      <c r="D212" s="220">
        <v>0</v>
      </c>
      <c r="E212" s="221">
        <f t="shared" si="11"/>
        <v>0</v>
      </c>
      <c r="F212" s="194"/>
      <c r="G212" s="194"/>
      <c r="H212" s="194"/>
      <c r="I212" s="194"/>
      <c r="J212" s="193"/>
      <c r="K212" s="193"/>
      <c r="L212" s="212"/>
      <c r="M212" s="212"/>
      <c r="N212" s="194"/>
      <c r="O212" s="195"/>
      <c r="P212" s="195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  <c r="AC212" s="194"/>
      <c r="AD212" s="194"/>
      <c r="AE212" s="194"/>
      <c r="AF212" s="194"/>
      <c r="AG212" s="194"/>
      <c r="AH212" s="194"/>
      <c r="AI212" s="194"/>
      <c r="AJ212" s="194"/>
      <c r="AK212" s="194"/>
      <c r="AL212" s="194"/>
      <c r="AM212" s="194"/>
      <c r="AN212" s="194"/>
      <c r="AO212" s="194"/>
      <c r="AP212" s="194"/>
      <c r="AQ212" s="194"/>
      <c r="AR212" s="194"/>
      <c r="AS212" s="194"/>
      <c r="AT212" s="194"/>
      <c r="AU212" s="194"/>
      <c r="AV212" s="194"/>
      <c r="AW212" s="194"/>
      <c r="AX212" s="194"/>
      <c r="AY212" s="194"/>
      <c r="AZ212" s="194"/>
      <c r="BA212" s="194"/>
      <c r="BB212" s="194"/>
      <c r="BC212" s="194"/>
      <c r="BD212" s="194"/>
      <c r="BE212" s="194"/>
      <c r="BF212" s="194"/>
      <c r="BG212" s="194"/>
      <c r="BH212" s="194"/>
      <c r="BI212" s="194"/>
      <c r="BJ212" s="194"/>
      <c r="BK212" s="194"/>
      <c r="BL212" s="193"/>
      <c r="BM212" s="193"/>
    </row>
    <row r="213" spans="1:65" s="196" customFormat="1" ht="15.75" x14ac:dyDescent="0.2">
      <c r="A213" s="217">
        <v>0</v>
      </c>
      <c r="B213" s="218"/>
      <c r="C213" s="219">
        <v>0</v>
      </c>
      <c r="D213" s="220">
        <v>0</v>
      </c>
      <c r="E213" s="221">
        <f t="shared" si="11"/>
        <v>0</v>
      </c>
      <c r="F213" s="194"/>
      <c r="G213" s="194"/>
      <c r="H213" s="194"/>
      <c r="I213" s="194"/>
      <c r="J213" s="193"/>
      <c r="K213" s="193"/>
      <c r="L213" s="212"/>
      <c r="M213" s="212"/>
      <c r="N213" s="194"/>
      <c r="O213" s="194"/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  <c r="AC213" s="194"/>
      <c r="AD213" s="194"/>
      <c r="AE213" s="194"/>
      <c r="AF213" s="194"/>
      <c r="AG213" s="194"/>
      <c r="AH213" s="194"/>
      <c r="AI213" s="194"/>
      <c r="AJ213" s="194"/>
      <c r="AK213" s="194"/>
      <c r="AL213" s="194"/>
      <c r="AM213" s="194"/>
      <c r="AN213" s="194"/>
      <c r="AO213" s="194"/>
      <c r="AP213" s="194"/>
      <c r="AQ213" s="194"/>
      <c r="AR213" s="194"/>
      <c r="AS213" s="194"/>
      <c r="AT213" s="194"/>
      <c r="AU213" s="194"/>
      <c r="AV213" s="194"/>
      <c r="AW213" s="194"/>
      <c r="AX213" s="194"/>
      <c r="AY213" s="194"/>
      <c r="AZ213" s="194"/>
      <c r="BA213" s="194"/>
      <c r="BB213" s="194"/>
      <c r="BC213" s="194"/>
      <c r="BD213" s="194"/>
      <c r="BE213" s="194"/>
      <c r="BF213" s="194"/>
      <c r="BG213" s="194"/>
      <c r="BH213" s="194"/>
      <c r="BI213" s="194"/>
      <c r="BJ213" s="194"/>
      <c r="BK213" s="194"/>
      <c r="BL213" s="193"/>
      <c r="BM213" s="193"/>
    </row>
    <row r="214" spans="1:65" s="196" customFormat="1" ht="15.75" x14ac:dyDescent="0.2">
      <c r="A214" s="217">
        <v>0</v>
      </c>
      <c r="B214" s="218"/>
      <c r="C214" s="219">
        <v>0</v>
      </c>
      <c r="D214" s="220">
        <v>0</v>
      </c>
      <c r="E214" s="221">
        <f t="shared" si="11"/>
        <v>0</v>
      </c>
      <c r="F214" s="194"/>
      <c r="G214" s="194"/>
      <c r="H214" s="194"/>
      <c r="I214" s="194"/>
      <c r="J214" s="193"/>
      <c r="K214" s="193"/>
      <c r="L214" s="212"/>
      <c r="M214" s="212"/>
      <c r="N214" s="194"/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  <c r="AA214" s="194"/>
      <c r="AB214" s="194"/>
      <c r="AC214" s="194"/>
      <c r="AD214" s="194"/>
      <c r="AE214" s="194"/>
      <c r="AF214" s="194"/>
      <c r="AG214" s="194"/>
      <c r="AH214" s="194"/>
      <c r="AI214" s="194"/>
      <c r="AJ214" s="194"/>
      <c r="AK214" s="194"/>
      <c r="AL214" s="194"/>
      <c r="AM214" s="194"/>
      <c r="AN214" s="194"/>
      <c r="AO214" s="194"/>
      <c r="AP214" s="194"/>
      <c r="AQ214" s="194"/>
      <c r="AR214" s="194"/>
      <c r="AS214" s="194"/>
      <c r="AT214" s="194"/>
      <c r="AU214" s="194"/>
      <c r="AV214" s="194"/>
      <c r="AW214" s="194"/>
      <c r="AX214" s="194"/>
      <c r="AY214" s="194"/>
      <c r="AZ214" s="194"/>
      <c r="BA214" s="194"/>
      <c r="BB214" s="194"/>
      <c r="BC214" s="194"/>
      <c r="BD214" s="194"/>
      <c r="BE214" s="194"/>
      <c r="BF214" s="194"/>
      <c r="BG214" s="194"/>
      <c r="BH214" s="194"/>
      <c r="BI214" s="194"/>
      <c r="BJ214" s="194"/>
      <c r="BK214" s="194"/>
      <c r="BL214" s="193"/>
      <c r="BM214" s="193"/>
    </row>
    <row r="215" spans="1:65" s="196" customFormat="1" ht="15.75" x14ac:dyDescent="0.2">
      <c r="A215" s="217">
        <v>0</v>
      </c>
      <c r="B215" s="218"/>
      <c r="C215" s="219">
        <v>0</v>
      </c>
      <c r="D215" s="220">
        <v>0</v>
      </c>
      <c r="E215" s="221">
        <f t="shared" si="11"/>
        <v>0</v>
      </c>
      <c r="F215" s="194"/>
      <c r="G215" s="223" t="s">
        <v>286</v>
      </c>
      <c r="H215" s="223" t="s">
        <v>287</v>
      </c>
      <c r="I215" s="194"/>
      <c r="J215" s="193"/>
      <c r="K215" s="193"/>
      <c r="L215" s="212"/>
      <c r="M215" s="212"/>
      <c r="N215" s="194"/>
      <c r="O215" s="194"/>
      <c r="P215" s="194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  <c r="AA215" s="194"/>
      <c r="AB215" s="194"/>
      <c r="AC215" s="194"/>
      <c r="AD215" s="194"/>
      <c r="AE215" s="194"/>
      <c r="AF215" s="194"/>
      <c r="AG215" s="194"/>
      <c r="AH215" s="194"/>
      <c r="AI215" s="194"/>
      <c r="AJ215" s="194"/>
      <c r="AK215" s="194"/>
      <c r="AL215" s="194"/>
      <c r="AM215" s="194"/>
      <c r="AN215" s="194"/>
      <c r="AO215" s="194"/>
      <c r="AP215" s="194"/>
      <c r="AQ215" s="194"/>
      <c r="AR215" s="194"/>
      <c r="AS215" s="194"/>
      <c r="AT215" s="194"/>
      <c r="AU215" s="194"/>
      <c r="AV215" s="194"/>
      <c r="AW215" s="194"/>
      <c r="AX215" s="194"/>
      <c r="AY215" s="194"/>
      <c r="AZ215" s="194"/>
      <c r="BA215" s="194"/>
      <c r="BB215" s="194"/>
      <c r="BC215" s="194"/>
      <c r="BD215" s="194"/>
      <c r="BE215" s="194"/>
      <c r="BF215" s="194"/>
      <c r="BG215" s="194"/>
      <c r="BH215" s="194"/>
      <c r="BI215" s="194"/>
      <c r="BJ215" s="194"/>
      <c r="BK215" s="194"/>
      <c r="BL215" s="193"/>
      <c r="BM215" s="193"/>
    </row>
    <row r="216" spans="1:65" s="196" customFormat="1" ht="20.100000000000001" customHeight="1" x14ac:dyDescent="0.2">
      <c r="A216" s="247" t="str">
        <f xml:space="preserve"> "TOTAL"&amp;MID(A207,3,40)</f>
        <v>TOTAL Infraestructura y obras</v>
      </c>
      <c r="B216" s="245"/>
      <c r="C216" s="245"/>
      <c r="D216" s="245"/>
      <c r="E216" s="248">
        <f>SUM(E209:E215)</f>
        <v>0</v>
      </c>
      <c r="F216" s="194"/>
      <c r="G216" s="225">
        <f>+E216+G205</f>
        <v>0</v>
      </c>
      <c r="H216" s="225">
        <f ca="1">+$H$2-INDIRECT($J$7)+G216</f>
        <v>0</v>
      </c>
      <c r="I216" s="194"/>
      <c r="J216" s="193"/>
      <c r="K216" s="193"/>
      <c r="L216" s="212"/>
      <c r="M216" s="212"/>
      <c r="N216" s="194"/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  <c r="AA216" s="194"/>
      <c r="AB216" s="194"/>
      <c r="AC216" s="194"/>
      <c r="AD216" s="194"/>
      <c r="AE216" s="194"/>
      <c r="AF216" s="194"/>
      <c r="AG216" s="194"/>
      <c r="AH216" s="194"/>
      <c r="AI216" s="194"/>
      <c r="AJ216" s="194"/>
      <c r="AK216" s="194"/>
      <c r="AL216" s="194"/>
      <c r="AM216" s="194"/>
      <c r="AN216" s="194"/>
      <c r="AO216" s="194"/>
      <c r="AP216" s="194"/>
      <c r="AQ216" s="194"/>
      <c r="AR216" s="194"/>
      <c r="AS216" s="194"/>
      <c r="AT216" s="194"/>
      <c r="AU216" s="194"/>
      <c r="AV216" s="194"/>
      <c r="AW216" s="194"/>
      <c r="AX216" s="194"/>
      <c r="AY216" s="194"/>
      <c r="AZ216" s="194"/>
      <c r="BA216" s="194"/>
      <c r="BB216" s="194"/>
      <c r="BC216" s="194"/>
      <c r="BD216" s="194"/>
      <c r="BE216" s="194"/>
      <c r="BF216" s="194"/>
      <c r="BG216" s="194"/>
      <c r="BH216" s="194"/>
      <c r="BI216" s="194"/>
      <c r="BJ216" s="194"/>
      <c r="BK216" s="194"/>
      <c r="BL216" s="193"/>
      <c r="BM216" s="193"/>
    </row>
    <row r="217" spans="1:65" s="196" customFormat="1" ht="20.100000000000001" customHeight="1" x14ac:dyDescent="0.2">
      <c r="A217" s="242"/>
      <c r="B217" s="254"/>
      <c r="C217" s="254"/>
      <c r="D217" s="254"/>
      <c r="E217" s="254"/>
      <c r="F217" s="194"/>
      <c r="G217" s="194"/>
      <c r="H217" s="194"/>
      <c r="I217" s="194"/>
      <c r="J217" s="193"/>
      <c r="K217" s="193"/>
      <c r="L217" s="212"/>
      <c r="M217" s="212"/>
      <c r="N217" s="194"/>
      <c r="O217" s="194"/>
      <c r="P217" s="194"/>
      <c r="Q217" s="194"/>
      <c r="R217" s="194"/>
      <c r="S217" s="194"/>
      <c r="T217" s="194"/>
      <c r="U217" s="194"/>
      <c r="V217" s="194"/>
      <c r="W217" s="194"/>
      <c r="X217" s="194"/>
      <c r="Y217" s="194"/>
      <c r="Z217" s="194"/>
      <c r="AA217" s="194"/>
      <c r="AB217" s="194"/>
      <c r="AC217" s="194"/>
      <c r="AD217" s="194"/>
      <c r="AE217" s="194"/>
      <c r="AF217" s="194"/>
      <c r="AG217" s="194"/>
      <c r="AH217" s="194"/>
      <c r="AI217" s="194"/>
      <c r="AJ217" s="194"/>
      <c r="AK217" s="194"/>
      <c r="AL217" s="194"/>
      <c r="AM217" s="194"/>
      <c r="AN217" s="194"/>
      <c r="AO217" s="194"/>
      <c r="AP217" s="194"/>
      <c r="AQ217" s="194"/>
      <c r="AR217" s="194"/>
      <c r="AS217" s="194"/>
      <c r="AT217" s="194"/>
      <c r="AU217" s="194"/>
      <c r="AV217" s="194"/>
      <c r="AW217" s="194"/>
      <c r="AX217" s="194"/>
      <c r="AY217" s="194"/>
      <c r="AZ217" s="194"/>
      <c r="BA217" s="194"/>
      <c r="BB217" s="194"/>
      <c r="BC217" s="194"/>
      <c r="BD217" s="194"/>
      <c r="BE217" s="194"/>
      <c r="BF217" s="194"/>
      <c r="BG217" s="194"/>
      <c r="BH217" s="194"/>
      <c r="BI217" s="194"/>
      <c r="BJ217" s="194"/>
      <c r="BK217" s="194"/>
      <c r="BL217" s="193"/>
      <c r="BM217" s="193"/>
    </row>
    <row r="218" spans="1:65" s="241" customFormat="1" ht="24.95" customHeight="1" x14ac:dyDescent="0.2">
      <c r="A218" s="257" t="s">
        <v>38</v>
      </c>
      <c r="B218" s="258"/>
      <c r="C218" s="258"/>
      <c r="D218" s="258"/>
      <c r="E218" s="259">
        <f>E171+E174+E177+E194+E205+E216</f>
        <v>0</v>
      </c>
      <c r="F218" s="238"/>
      <c r="G218" s="238"/>
      <c r="H218" s="238"/>
      <c r="I218" s="238"/>
      <c r="J218" s="239"/>
      <c r="K218" s="239"/>
      <c r="L218" s="240"/>
      <c r="M218" s="240"/>
      <c r="N218" s="238"/>
      <c r="O218" s="238"/>
      <c r="P218" s="238"/>
      <c r="Q218" s="238"/>
      <c r="R218" s="238"/>
      <c r="S218" s="238"/>
      <c r="T218" s="238"/>
      <c r="U218" s="238"/>
      <c r="V218" s="238"/>
      <c r="W218" s="238"/>
      <c r="X218" s="238"/>
      <c r="Y218" s="238"/>
      <c r="Z218" s="238"/>
      <c r="AA218" s="238"/>
      <c r="AB218" s="238"/>
      <c r="AC218" s="238"/>
      <c r="AD218" s="238"/>
      <c r="AE218" s="238"/>
      <c r="AF218" s="238"/>
      <c r="AG218" s="238"/>
      <c r="AH218" s="238"/>
      <c r="AI218" s="238"/>
      <c r="AJ218" s="238"/>
      <c r="AK218" s="238"/>
      <c r="AL218" s="238"/>
      <c r="AM218" s="238"/>
      <c r="AN218" s="238"/>
      <c r="AO218" s="238"/>
      <c r="AP218" s="238"/>
      <c r="AQ218" s="238"/>
      <c r="AR218" s="238"/>
      <c r="AS218" s="238"/>
      <c r="AT218" s="238"/>
      <c r="AU218" s="238"/>
      <c r="AV218" s="238"/>
      <c r="AW218" s="238"/>
      <c r="AX218" s="238"/>
      <c r="AY218" s="238"/>
      <c r="AZ218" s="238"/>
      <c r="BA218" s="238"/>
      <c r="BB218" s="238"/>
      <c r="BC218" s="238"/>
      <c r="BD218" s="238"/>
      <c r="BE218" s="238"/>
      <c r="BF218" s="238"/>
      <c r="BG218" s="238"/>
      <c r="BH218" s="238"/>
      <c r="BI218" s="238"/>
      <c r="BJ218" s="238"/>
      <c r="BK218" s="238"/>
      <c r="BL218" s="239"/>
      <c r="BM218" s="239"/>
    </row>
    <row r="219" spans="1:65" s="196" customFormat="1" ht="20.100000000000001" customHeight="1" x14ac:dyDescent="0.2">
      <c r="A219" s="242"/>
      <c r="B219" s="212"/>
      <c r="C219" s="212"/>
      <c r="D219" s="212"/>
      <c r="E219" s="212"/>
      <c r="F219" s="194"/>
      <c r="G219" s="194"/>
      <c r="H219" s="194"/>
      <c r="I219" s="194"/>
      <c r="J219" s="193"/>
      <c r="K219" s="193"/>
      <c r="L219" s="212"/>
      <c r="M219" s="212"/>
      <c r="N219" s="194"/>
      <c r="O219" s="194"/>
      <c r="P219" s="194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  <c r="AA219" s="194"/>
      <c r="AB219" s="194"/>
      <c r="AC219" s="194"/>
      <c r="AD219" s="194"/>
      <c r="AE219" s="194"/>
      <c r="AF219" s="194"/>
      <c r="AG219" s="194"/>
      <c r="AH219" s="194"/>
      <c r="AI219" s="194"/>
      <c r="AJ219" s="194"/>
      <c r="AK219" s="194"/>
      <c r="AL219" s="194"/>
      <c r="AM219" s="194"/>
      <c r="AN219" s="194"/>
      <c r="AO219" s="194"/>
      <c r="AP219" s="194"/>
      <c r="AQ219" s="194"/>
      <c r="AR219" s="194"/>
      <c r="AS219" s="194"/>
      <c r="AT219" s="194"/>
      <c r="AU219" s="194"/>
      <c r="AV219" s="194"/>
      <c r="AW219" s="194"/>
      <c r="AX219" s="194"/>
      <c r="AY219" s="194"/>
      <c r="AZ219" s="194"/>
      <c r="BA219" s="194"/>
      <c r="BB219" s="194"/>
      <c r="BC219" s="194"/>
      <c r="BD219" s="194"/>
      <c r="BE219" s="194"/>
      <c r="BF219" s="194"/>
      <c r="BG219" s="194"/>
      <c r="BH219" s="194"/>
      <c r="BI219" s="194"/>
      <c r="BJ219" s="194"/>
      <c r="BK219" s="194"/>
      <c r="BL219" s="193"/>
      <c r="BM219" s="193"/>
    </row>
    <row r="220" spans="1:65" s="196" customFormat="1" ht="32.25" x14ac:dyDescent="0.2">
      <c r="A220" s="278" t="str">
        <f>+A147</f>
        <v>0001_ACRONIMO_XYZ</v>
      </c>
      <c r="B220" s="278"/>
      <c r="C220" s="278"/>
      <c r="D220" s="278"/>
      <c r="E220" s="278"/>
      <c r="F220" s="190"/>
      <c r="G220" s="190"/>
      <c r="H220" s="190"/>
      <c r="I220" s="190"/>
      <c r="J220" s="192"/>
      <c r="K220" s="192"/>
      <c r="L220" s="193"/>
      <c r="M220" s="193"/>
      <c r="N220" s="194"/>
      <c r="O220" s="195"/>
      <c r="P220" s="195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  <c r="AA220" s="194"/>
      <c r="AB220" s="194"/>
      <c r="AC220" s="194"/>
      <c r="AD220" s="194"/>
      <c r="AE220" s="194"/>
      <c r="AF220" s="194"/>
      <c r="AG220" s="194"/>
      <c r="AH220" s="194"/>
      <c r="AI220" s="194"/>
      <c r="AJ220" s="194"/>
      <c r="AK220" s="194"/>
      <c r="AL220" s="194"/>
      <c r="AM220" s="194"/>
      <c r="AN220" s="194"/>
      <c r="AO220" s="194"/>
      <c r="AP220" s="194"/>
      <c r="AQ220" s="194"/>
      <c r="AR220" s="194"/>
      <c r="AS220" s="194"/>
      <c r="AT220" s="194"/>
      <c r="AU220" s="194"/>
      <c r="AV220" s="194"/>
      <c r="AW220" s="194"/>
      <c r="AX220" s="194"/>
      <c r="AY220" s="194"/>
      <c r="AZ220" s="194"/>
      <c r="BA220" s="194"/>
      <c r="BB220" s="194"/>
      <c r="BC220" s="194"/>
      <c r="BD220" s="194"/>
      <c r="BE220" s="194"/>
      <c r="BF220" s="194"/>
      <c r="BG220" s="194"/>
      <c r="BH220" s="194"/>
      <c r="BI220" s="194"/>
      <c r="BJ220" s="194"/>
      <c r="BK220" s="194"/>
      <c r="BL220" s="193"/>
      <c r="BM220" s="193"/>
    </row>
    <row r="221" spans="1:65" s="196" customFormat="1" ht="32.25" x14ac:dyDescent="0.2">
      <c r="A221" s="278" t="str">
        <f ca="1">+A148</f>
        <v>Escribir denominación BP</v>
      </c>
      <c r="B221" s="278"/>
      <c r="C221" s="278"/>
      <c r="D221" s="278"/>
      <c r="E221" s="278"/>
      <c r="F221" s="190"/>
      <c r="G221" s="190"/>
      <c r="H221" s="190"/>
      <c r="I221" s="190"/>
      <c r="J221" s="192"/>
      <c r="K221" s="192"/>
      <c r="L221" s="193"/>
      <c r="M221" s="193"/>
      <c r="N221" s="194"/>
      <c r="O221" s="195"/>
      <c r="P221" s="195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  <c r="AA221" s="194"/>
      <c r="AB221" s="194"/>
      <c r="AC221" s="194"/>
      <c r="AD221" s="194"/>
      <c r="AE221" s="194"/>
      <c r="AF221" s="194"/>
      <c r="AG221" s="194"/>
      <c r="AH221" s="194"/>
      <c r="AI221" s="194"/>
      <c r="AJ221" s="194"/>
      <c r="AK221" s="194"/>
      <c r="AL221" s="194"/>
      <c r="AM221" s="194"/>
      <c r="AN221" s="194"/>
      <c r="AO221" s="194"/>
      <c r="AP221" s="194"/>
      <c r="AQ221" s="194"/>
      <c r="AR221" s="194"/>
      <c r="AS221" s="194"/>
      <c r="AT221" s="194"/>
      <c r="AU221" s="194"/>
      <c r="AV221" s="194"/>
      <c r="AW221" s="194"/>
      <c r="AX221" s="194"/>
      <c r="AY221" s="194"/>
      <c r="AZ221" s="194"/>
      <c r="BA221" s="194"/>
      <c r="BB221" s="194"/>
      <c r="BC221" s="194"/>
      <c r="BD221" s="194"/>
      <c r="BE221" s="194"/>
      <c r="BF221" s="194"/>
      <c r="BG221" s="194"/>
      <c r="BH221" s="194"/>
      <c r="BI221" s="194"/>
      <c r="BJ221" s="194"/>
      <c r="BK221" s="194"/>
      <c r="BL221" s="193"/>
      <c r="BM221" s="193"/>
    </row>
    <row r="222" spans="1:65" s="196" customFormat="1" ht="20.100000000000001" customHeight="1" x14ac:dyDescent="0.2">
      <c r="A222" s="212"/>
      <c r="B222" s="212"/>
      <c r="C222" s="212"/>
      <c r="D222" s="212"/>
      <c r="E222" s="212"/>
      <c r="F222" s="194"/>
      <c r="G222" s="194"/>
      <c r="H222" s="194"/>
      <c r="I222" s="194"/>
      <c r="J222" s="193"/>
      <c r="K222" s="193"/>
      <c r="L222" s="212"/>
      <c r="M222" s="212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  <c r="AA222" s="194"/>
      <c r="AB222" s="194"/>
      <c r="AC222" s="194"/>
      <c r="AD222" s="194"/>
      <c r="AE222" s="194"/>
      <c r="AF222" s="194"/>
      <c r="AG222" s="194"/>
      <c r="AH222" s="194"/>
      <c r="AI222" s="194"/>
      <c r="AJ222" s="194"/>
      <c r="AK222" s="194"/>
      <c r="AL222" s="194"/>
      <c r="AM222" s="194"/>
      <c r="AN222" s="194"/>
      <c r="AO222" s="194"/>
      <c r="AP222" s="194"/>
      <c r="AQ222" s="194"/>
      <c r="AR222" s="194"/>
      <c r="AS222" s="194"/>
      <c r="AT222" s="194"/>
      <c r="AU222" s="194"/>
      <c r="AV222" s="194"/>
      <c r="AW222" s="194"/>
      <c r="AX222" s="194"/>
      <c r="AY222" s="194"/>
      <c r="AZ222" s="194"/>
      <c r="BA222" s="194"/>
      <c r="BB222" s="194"/>
      <c r="BC222" s="194"/>
      <c r="BD222" s="194"/>
      <c r="BE222" s="194"/>
      <c r="BF222" s="194"/>
      <c r="BG222" s="194"/>
      <c r="BH222" s="194"/>
      <c r="BI222" s="194"/>
      <c r="BJ222" s="194"/>
      <c r="BK222" s="194"/>
      <c r="BL222" s="193"/>
      <c r="BM222" s="193"/>
    </row>
    <row r="223" spans="1:65" s="241" customFormat="1" ht="24.95" customHeight="1" x14ac:dyDescent="0.2">
      <c r="A223" s="200" t="str">
        <f>"ACTIVIDAD 4: "&amp;'1.INTRO'!B32</f>
        <v>ACTIVIDAD 4: Escribir aquí el título de la actividad 4</v>
      </c>
      <c r="B223" s="201"/>
      <c r="C223" s="243"/>
      <c r="D223" s="243"/>
      <c r="E223" s="244"/>
      <c r="F223" s="238"/>
      <c r="G223" s="238"/>
      <c r="H223" s="238"/>
      <c r="I223" s="238"/>
      <c r="J223" s="239"/>
      <c r="K223" s="239"/>
      <c r="L223" s="240"/>
      <c r="M223" s="240"/>
      <c r="N223" s="238"/>
      <c r="O223" s="238"/>
      <c r="P223" s="238"/>
      <c r="Q223" s="238"/>
      <c r="R223" s="238"/>
      <c r="S223" s="238"/>
      <c r="T223" s="238"/>
      <c r="U223" s="238"/>
      <c r="V223" s="238"/>
      <c r="W223" s="238"/>
      <c r="X223" s="238"/>
      <c r="Y223" s="238"/>
      <c r="Z223" s="238"/>
      <c r="AA223" s="238"/>
      <c r="AB223" s="238"/>
      <c r="AC223" s="238"/>
      <c r="AD223" s="238"/>
      <c r="AE223" s="238"/>
      <c r="AF223" s="238"/>
      <c r="AG223" s="238"/>
      <c r="AH223" s="238"/>
      <c r="AI223" s="238"/>
      <c r="AJ223" s="238"/>
      <c r="AK223" s="238"/>
      <c r="AL223" s="238"/>
      <c r="AM223" s="238"/>
      <c r="AN223" s="238"/>
      <c r="AO223" s="238"/>
      <c r="AP223" s="238"/>
      <c r="AQ223" s="238"/>
      <c r="AR223" s="238"/>
      <c r="AS223" s="238"/>
      <c r="AT223" s="238"/>
      <c r="AU223" s="238"/>
      <c r="AV223" s="238"/>
      <c r="AW223" s="238"/>
      <c r="AX223" s="238"/>
      <c r="AY223" s="238"/>
      <c r="AZ223" s="238"/>
      <c r="BA223" s="238"/>
      <c r="BB223" s="238"/>
      <c r="BC223" s="238"/>
      <c r="BD223" s="238"/>
      <c r="BE223" s="238"/>
      <c r="BF223" s="238"/>
      <c r="BG223" s="238"/>
      <c r="BH223" s="238"/>
      <c r="BI223" s="238"/>
      <c r="BJ223" s="238"/>
      <c r="BK223" s="238"/>
      <c r="BL223" s="239"/>
      <c r="BM223" s="239"/>
    </row>
    <row r="224" spans="1:65" s="196" customFormat="1" ht="20.100000000000001" customHeight="1" x14ac:dyDescent="0.2">
      <c r="A224" s="212"/>
      <c r="B224" s="212"/>
      <c r="C224" s="212"/>
      <c r="D224" s="212"/>
      <c r="E224" s="212"/>
      <c r="F224" s="194"/>
      <c r="G224" s="194"/>
      <c r="H224" s="194"/>
      <c r="I224" s="194"/>
      <c r="J224" s="193"/>
      <c r="K224" s="193"/>
      <c r="L224" s="212"/>
      <c r="M224" s="212"/>
      <c r="N224" s="194"/>
      <c r="O224" s="194"/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4"/>
      <c r="AB224" s="194"/>
      <c r="AC224" s="194"/>
      <c r="AD224" s="194"/>
      <c r="AE224" s="194"/>
      <c r="AF224" s="194"/>
      <c r="AG224" s="194"/>
      <c r="AH224" s="194"/>
      <c r="AI224" s="194"/>
      <c r="AJ224" s="194"/>
      <c r="AK224" s="194"/>
      <c r="AL224" s="194"/>
      <c r="AM224" s="194"/>
      <c r="AN224" s="194"/>
      <c r="AO224" s="194"/>
      <c r="AP224" s="194"/>
      <c r="AQ224" s="194"/>
      <c r="AR224" s="194"/>
      <c r="AS224" s="194"/>
      <c r="AT224" s="194"/>
      <c r="AU224" s="194"/>
      <c r="AV224" s="194"/>
      <c r="AW224" s="194"/>
      <c r="AX224" s="194"/>
      <c r="AY224" s="194"/>
      <c r="AZ224" s="194"/>
      <c r="BA224" s="194"/>
      <c r="BB224" s="194"/>
      <c r="BC224" s="194"/>
      <c r="BD224" s="194"/>
      <c r="BE224" s="194"/>
      <c r="BF224" s="194"/>
      <c r="BG224" s="194"/>
      <c r="BH224" s="194"/>
      <c r="BI224" s="194"/>
      <c r="BJ224" s="194"/>
      <c r="BK224" s="194"/>
      <c r="BL224" s="193"/>
      <c r="BM224" s="193"/>
    </row>
    <row r="225" spans="1:65" s="196" customFormat="1" ht="20.100000000000001" customHeight="1" x14ac:dyDescent="0.2">
      <c r="A225" s="213" t="str">
        <f>+A152</f>
        <v>1. Personal</v>
      </c>
      <c r="B225" s="245"/>
      <c r="C225" s="214"/>
      <c r="D225" s="245"/>
      <c r="E225" s="246"/>
      <c r="F225" s="194"/>
      <c r="G225" s="194"/>
      <c r="H225" s="194"/>
      <c r="I225" s="194"/>
      <c r="J225" s="193"/>
      <c r="K225" s="193"/>
      <c r="L225" s="212"/>
      <c r="M225" s="212"/>
      <c r="N225" s="194"/>
      <c r="O225" s="194"/>
      <c r="P225" s="194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  <c r="AA225" s="194"/>
      <c r="AB225" s="194"/>
      <c r="AC225" s="194"/>
      <c r="AD225" s="194"/>
      <c r="AE225" s="194"/>
      <c r="AF225" s="194"/>
      <c r="AG225" s="194"/>
      <c r="AH225" s="194"/>
      <c r="AI225" s="194"/>
      <c r="AJ225" s="194"/>
      <c r="AK225" s="194"/>
      <c r="AL225" s="194"/>
      <c r="AM225" s="194"/>
      <c r="AN225" s="194"/>
      <c r="AO225" s="194"/>
      <c r="AP225" s="194"/>
      <c r="AQ225" s="194"/>
      <c r="AR225" s="194"/>
      <c r="AS225" s="194"/>
      <c r="AT225" s="194"/>
      <c r="AU225" s="194"/>
      <c r="AV225" s="194"/>
      <c r="AW225" s="194"/>
      <c r="AX225" s="194"/>
      <c r="AY225" s="194"/>
      <c r="AZ225" s="194"/>
      <c r="BA225" s="194"/>
      <c r="BB225" s="194"/>
      <c r="BC225" s="194"/>
      <c r="BD225" s="194"/>
      <c r="BE225" s="194"/>
      <c r="BF225" s="194"/>
      <c r="BG225" s="194"/>
      <c r="BH225" s="194"/>
      <c r="BI225" s="194"/>
      <c r="BJ225" s="194"/>
      <c r="BK225" s="194"/>
      <c r="BL225" s="193"/>
      <c r="BM225" s="193"/>
    </row>
    <row r="226" spans="1:65" s="196" customFormat="1" ht="31.5" x14ac:dyDescent="0.2">
      <c r="A226" s="216" t="s">
        <v>257</v>
      </c>
      <c r="B226" s="216" t="s">
        <v>258</v>
      </c>
      <c r="C226" s="216" t="s">
        <v>259</v>
      </c>
      <c r="D226" s="216" t="s">
        <v>260</v>
      </c>
      <c r="E226" s="216" t="s">
        <v>19</v>
      </c>
      <c r="F226" s="194"/>
      <c r="G226" s="194"/>
      <c r="H226" s="194"/>
      <c r="I226" s="194"/>
      <c r="J226" s="193"/>
      <c r="K226" s="193"/>
      <c r="L226" s="212"/>
      <c r="M226" s="212"/>
      <c r="N226" s="194"/>
      <c r="O226" s="194"/>
      <c r="P226" s="194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  <c r="AA226" s="194"/>
      <c r="AB226" s="194"/>
      <c r="AC226" s="194"/>
      <c r="AD226" s="194"/>
      <c r="AE226" s="194"/>
      <c r="AF226" s="194"/>
      <c r="AG226" s="194"/>
      <c r="AH226" s="194"/>
      <c r="AI226" s="194"/>
      <c r="AJ226" s="194"/>
      <c r="AK226" s="194"/>
      <c r="AL226" s="194"/>
      <c r="AM226" s="194"/>
      <c r="AN226" s="194"/>
      <c r="AO226" s="194"/>
      <c r="AP226" s="194"/>
      <c r="AQ226" s="194"/>
      <c r="AR226" s="194"/>
      <c r="AS226" s="194"/>
      <c r="AT226" s="194"/>
      <c r="AU226" s="194"/>
      <c r="AV226" s="194"/>
      <c r="AW226" s="194"/>
      <c r="AX226" s="194"/>
      <c r="AY226" s="194"/>
      <c r="AZ226" s="194"/>
      <c r="BA226" s="194"/>
      <c r="BB226" s="194"/>
      <c r="BC226" s="194"/>
      <c r="BD226" s="194"/>
      <c r="BE226" s="194"/>
      <c r="BF226" s="194"/>
      <c r="BG226" s="194"/>
      <c r="BH226" s="194"/>
      <c r="BI226" s="194"/>
      <c r="BJ226" s="194"/>
      <c r="BK226" s="194"/>
      <c r="BL226" s="193"/>
      <c r="BM226" s="193"/>
    </row>
    <row r="227" spans="1:65" s="196" customFormat="1" ht="15.75" x14ac:dyDescent="0.2">
      <c r="A227" s="217">
        <v>0</v>
      </c>
      <c r="B227" s="218"/>
      <c r="C227" s="219">
        <v>0</v>
      </c>
      <c r="D227" s="220">
        <v>0</v>
      </c>
      <c r="E227" s="221">
        <f>IF(A227="","",IF(C227="","",IF(D227="","",ROUND(ROUND(D227,4)*ROUND(C227,2)*ROUND(A227,2),2))))</f>
        <v>0</v>
      </c>
      <c r="F227" s="194"/>
      <c r="G227" s="194"/>
      <c r="H227" s="194"/>
      <c r="I227" s="194"/>
      <c r="J227" s="193"/>
      <c r="K227" s="193"/>
      <c r="L227" s="212"/>
      <c r="M227" s="212"/>
      <c r="N227" s="194"/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  <c r="AC227" s="194"/>
      <c r="AD227" s="194"/>
      <c r="AE227" s="194"/>
      <c r="AF227" s="194"/>
      <c r="AG227" s="194"/>
      <c r="AH227" s="194"/>
      <c r="AI227" s="194"/>
      <c r="AJ227" s="194"/>
      <c r="AK227" s="194"/>
      <c r="AL227" s="194"/>
      <c r="AM227" s="194"/>
      <c r="AN227" s="194"/>
      <c r="AO227" s="194"/>
      <c r="AP227" s="194"/>
      <c r="AQ227" s="194"/>
      <c r="AR227" s="194"/>
      <c r="AS227" s="194"/>
      <c r="AT227" s="194"/>
      <c r="AU227" s="194"/>
      <c r="AV227" s="194"/>
      <c r="AW227" s="194"/>
      <c r="AX227" s="194"/>
      <c r="AY227" s="194"/>
      <c r="AZ227" s="194"/>
      <c r="BA227" s="194"/>
      <c r="BB227" s="194"/>
      <c r="BC227" s="194"/>
      <c r="BD227" s="194"/>
      <c r="BE227" s="194"/>
      <c r="BF227" s="194"/>
      <c r="BG227" s="194"/>
      <c r="BH227" s="194"/>
      <c r="BI227" s="194"/>
      <c r="BJ227" s="194"/>
      <c r="BK227" s="194"/>
      <c r="BL227" s="193"/>
      <c r="BM227" s="193"/>
    </row>
    <row r="228" spans="1:65" s="196" customFormat="1" ht="15.75" x14ac:dyDescent="0.2">
      <c r="A228" s="217">
        <v>0</v>
      </c>
      <c r="B228" s="218"/>
      <c r="C228" s="219">
        <v>0</v>
      </c>
      <c r="D228" s="220">
        <v>0</v>
      </c>
      <c r="E228" s="221">
        <f t="shared" ref="E228:E243" si="12">IF(A228="","",IF(C228="","",IF(D228="","",ROUND(ROUND(D228,4)*ROUND(C228,2)*ROUND(A228,2),2))))</f>
        <v>0</v>
      </c>
      <c r="F228" s="194"/>
      <c r="G228" s="194"/>
      <c r="H228" s="194"/>
      <c r="I228" s="194"/>
      <c r="J228" s="193"/>
      <c r="K228" s="193"/>
      <c r="L228" s="212"/>
      <c r="M228" s="212"/>
      <c r="N228" s="194"/>
      <c r="O228" s="194"/>
      <c r="P228" s="194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  <c r="AA228" s="194"/>
      <c r="AB228" s="194"/>
      <c r="AC228" s="194"/>
      <c r="AD228" s="194"/>
      <c r="AE228" s="194"/>
      <c r="AF228" s="194"/>
      <c r="AG228" s="194"/>
      <c r="AH228" s="194"/>
      <c r="AI228" s="194"/>
      <c r="AJ228" s="194"/>
      <c r="AK228" s="194"/>
      <c r="AL228" s="194"/>
      <c r="AM228" s="194"/>
      <c r="AN228" s="194"/>
      <c r="AO228" s="194"/>
      <c r="AP228" s="194"/>
      <c r="AQ228" s="194"/>
      <c r="AR228" s="194"/>
      <c r="AS228" s="194"/>
      <c r="AT228" s="194"/>
      <c r="AU228" s="194"/>
      <c r="AV228" s="194"/>
      <c r="AW228" s="194"/>
      <c r="AX228" s="194"/>
      <c r="AY228" s="194"/>
      <c r="AZ228" s="194"/>
      <c r="BA228" s="194"/>
      <c r="BB228" s="194"/>
      <c r="BC228" s="194"/>
      <c r="BD228" s="194"/>
      <c r="BE228" s="194"/>
      <c r="BF228" s="194"/>
      <c r="BG228" s="194"/>
      <c r="BH228" s="194"/>
      <c r="BI228" s="194"/>
      <c r="BJ228" s="194"/>
      <c r="BK228" s="194"/>
      <c r="BL228" s="193"/>
      <c r="BM228" s="193"/>
    </row>
    <row r="229" spans="1:65" s="196" customFormat="1" ht="15.75" x14ac:dyDescent="0.2">
      <c r="A229" s="217">
        <v>0</v>
      </c>
      <c r="B229" s="218"/>
      <c r="C229" s="219">
        <v>0</v>
      </c>
      <c r="D229" s="220">
        <v>0</v>
      </c>
      <c r="E229" s="221">
        <f t="shared" si="12"/>
        <v>0</v>
      </c>
      <c r="F229" s="194"/>
      <c r="G229" s="194"/>
      <c r="H229" s="194"/>
      <c r="I229" s="194"/>
      <c r="J229" s="193"/>
      <c r="K229" s="193"/>
      <c r="L229" s="212"/>
      <c r="M229" s="212"/>
      <c r="N229" s="194"/>
      <c r="O229" s="194"/>
      <c r="P229" s="194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  <c r="AA229" s="194"/>
      <c r="AB229" s="194"/>
      <c r="AC229" s="194"/>
      <c r="AD229" s="194"/>
      <c r="AE229" s="194"/>
      <c r="AF229" s="194"/>
      <c r="AG229" s="194"/>
      <c r="AH229" s="194"/>
      <c r="AI229" s="194"/>
      <c r="AJ229" s="194"/>
      <c r="AK229" s="194"/>
      <c r="AL229" s="194"/>
      <c r="AM229" s="194"/>
      <c r="AN229" s="194"/>
      <c r="AO229" s="194"/>
      <c r="AP229" s="194"/>
      <c r="AQ229" s="194"/>
      <c r="AR229" s="194"/>
      <c r="AS229" s="194"/>
      <c r="AT229" s="194"/>
      <c r="AU229" s="194"/>
      <c r="AV229" s="194"/>
      <c r="AW229" s="194"/>
      <c r="AX229" s="194"/>
      <c r="AY229" s="194"/>
      <c r="AZ229" s="194"/>
      <c r="BA229" s="194"/>
      <c r="BB229" s="194"/>
      <c r="BC229" s="194"/>
      <c r="BD229" s="194"/>
      <c r="BE229" s="194"/>
      <c r="BF229" s="194"/>
      <c r="BG229" s="194"/>
      <c r="BH229" s="194"/>
      <c r="BI229" s="194"/>
      <c r="BJ229" s="194"/>
      <c r="BK229" s="194"/>
      <c r="BL229" s="193"/>
      <c r="BM229" s="193"/>
    </row>
    <row r="230" spans="1:65" s="196" customFormat="1" ht="15.75" x14ac:dyDescent="0.2">
      <c r="A230" s="217">
        <v>0</v>
      </c>
      <c r="B230" s="218"/>
      <c r="C230" s="219">
        <v>0</v>
      </c>
      <c r="D230" s="220">
        <v>0</v>
      </c>
      <c r="E230" s="221">
        <f t="shared" si="12"/>
        <v>0</v>
      </c>
      <c r="F230" s="194"/>
      <c r="G230" s="194"/>
      <c r="H230" s="194"/>
      <c r="I230" s="194"/>
      <c r="J230" s="193"/>
      <c r="K230" s="193"/>
      <c r="L230" s="212"/>
      <c r="M230" s="212"/>
      <c r="N230" s="194"/>
      <c r="O230" s="194"/>
      <c r="P230" s="194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  <c r="AA230" s="194"/>
      <c r="AB230" s="194"/>
      <c r="AC230" s="194"/>
      <c r="AD230" s="194"/>
      <c r="AE230" s="194"/>
      <c r="AF230" s="194"/>
      <c r="AG230" s="194"/>
      <c r="AH230" s="194"/>
      <c r="AI230" s="194"/>
      <c r="AJ230" s="194"/>
      <c r="AK230" s="194"/>
      <c r="AL230" s="194"/>
      <c r="AM230" s="194"/>
      <c r="AN230" s="194"/>
      <c r="AO230" s="194"/>
      <c r="AP230" s="194"/>
      <c r="AQ230" s="194"/>
      <c r="AR230" s="194"/>
      <c r="AS230" s="194"/>
      <c r="AT230" s="194"/>
      <c r="AU230" s="194"/>
      <c r="AV230" s="194"/>
      <c r="AW230" s="194"/>
      <c r="AX230" s="194"/>
      <c r="AY230" s="194"/>
      <c r="AZ230" s="194"/>
      <c r="BA230" s="194"/>
      <c r="BB230" s="194"/>
      <c r="BC230" s="194"/>
      <c r="BD230" s="194"/>
      <c r="BE230" s="194"/>
      <c r="BF230" s="194"/>
      <c r="BG230" s="194"/>
      <c r="BH230" s="194"/>
      <c r="BI230" s="194"/>
      <c r="BJ230" s="194"/>
      <c r="BK230" s="194"/>
      <c r="BL230" s="193"/>
      <c r="BM230" s="193"/>
    </row>
    <row r="231" spans="1:65" s="196" customFormat="1" ht="15.75" x14ac:dyDescent="0.2">
      <c r="A231" s="217">
        <v>0</v>
      </c>
      <c r="B231" s="218"/>
      <c r="C231" s="219">
        <v>0</v>
      </c>
      <c r="D231" s="220">
        <v>0</v>
      </c>
      <c r="E231" s="221">
        <f t="shared" si="12"/>
        <v>0</v>
      </c>
      <c r="F231" s="194"/>
      <c r="G231" s="194"/>
      <c r="H231" s="194"/>
      <c r="I231" s="194"/>
      <c r="J231" s="193"/>
      <c r="K231" s="193"/>
      <c r="L231" s="212"/>
      <c r="M231" s="212"/>
      <c r="N231" s="194"/>
      <c r="O231" s="194"/>
      <c r="P231" s="194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  <c r="AA231" s="194"/>
      <c r="AB231" s="194"/>
      <c r="AC231" s="194"/>
      <c r="AD231" s="194"/>
      <c r="AE231" s="194"/>
      <c r="AF231" s="194"/>
      <c r="AG231" s="194"/>
      <c r="AH231" s="194"/>
      <c r="AI231" s="194"/>
      <c r="AJ231" s="194"/>
      <c r="AK231" s="194"/>
      <c r="AL231" s="194"/>
      <c r="AM231" s="194"/>
      <c r="AN231" s="194"/>
      <c r="AO231" s="194"/>
      <c r="AP231" s="194"/>
      <c r="AQ231" s="194"/>
      <c r="AR231" s="194"/>
      <c r="AS231" s="194"/>
      <c r="AT231" s="194"/>
      <c r="AU231" s="194"/>
      <c r="AV231" s="194"/>
      <c r="AW231" s="194"/>
      <c r="AX231" s="194"/>
      <c r="AY231" s="194"/>
      <c r="AZ231" s="194"/>
      <c r="BA231" s="194"/>
      <c r="BB231" s="194"/>
      <c r="BC231" s="194"/>
      <c r="BD231" s="194"/>
      <c r="BE231" s="194"/>
      <c r="BF231" s="194"/>
      <c r="BG231" s="194"/>
      <c r="BH231" s="194"/>
      <c r="BI231" s="194"/>
      <c r="BJ231" s="194"/>
      <c r="BK231" s="194"/>
      <c r="BL231" s="193"/>
      <c r="BM231" s="193"/>
    </row>
    <row r="232" spans="1:65" s="196" customFormat="1" ht="15.75" x14ac:dyDescent="0.2">
      <c r="A232" s="217">
        <v>0</v>
      </c>
      <c r="B232" s="218"/>
      <c r="C232" s="219">
        <v>0</v>
      </c>
      <c r="D232" s="220">
        <v>0</v>
      </c>
      <c r="E232" s="221">
        <f t="shared" si="12"/>
        <v>0</v>
      </c>
      <c r="F232" s="194"/>
      <c r="G232" s="194"/>
      <c r="H232" s="194"/>
      <c r="I232" s="194"/>
      <c r="J232" s="193"/>
      <c r="K232" s="193"/>
      <c r="L232" s="212"/>
      <c r="M232" s="212"/>
      <c r="N232" s="194"/>
      <c r="O232" s="194"/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  <c r="AA232" s="194"/>
      <c r="AB232" s="194"/>
      <c r="AC232" s="194"/>
      <c r="AD232" s="194"/>
      <c r="AE232" s="194"/>
      <c r="AF232" s="194"/>
      <c r="AG232" s="194"/>
      <c r="AH232" s="194"/>
      <c r="AI232" s="194"/>
      <c r="AJ232" s="194"/>
      <c r="AK232" s="194"/>
      <c r="AL232" s="194"/>
      <c r="AM232" s="194"/>
      <c r="AN232" s="194"/>
      <c r="AO232" s="194"/>
      <c r="AP232" s="194"/>
      <c r="AQ232" s="194"/>
      <c r="AR232" s="194"/>
      <c r="AS232" s="194"/>
      <c r="AT232" s="194"/>
      <c r="AU232" s="194"/>
      <c r="AV232" s="194"/>
      <c r="AW232" s="194"/>
      <c r="AX232" s="194"/>
      <c r="AY232" s="194"/>
      <c r="AZ232" s="194"/>
      <c r="BA232" s="194"/>
      <c r="BB232" s="194"/>
      <c r="BC232" s="194"/>
      <c r="BD232" s="194"/>
      <c r="BE232" s="194"/>
      <c r="BF232" s="194"/>
      <c r="BG232" s="194"/>
      <c r="BH232" s="194"/>
      <c r="BI232" s="194"/>
      <c r="BJ232" s="194"/>
      <c r="BK232" s="194"/>
      <c r="BL232" s="193"/>
      <c r="BM232" s="193"/>
    </row>
    <row r="233" spans="1:65" s="196" customFormat="1" ht="15.75" x14ac:dyDescent="0.2">
      <c r="A233" s="217">
        <v>0</v>
      </c>
      <c r="B233" s="218"/>
      <c r="C233" s="219">
        <v>0</v>
      </c>
      <c r="D233" s="220">
        <v>0</v>
      </c>
      <c r="E233" s="221">
        <f t="shared" si="12"/>
        <v>0</v>
      </c>
      <c r="F233" s="194"/>
      <c r="G233" s="194"/>
      <c r="H233" s="194"/>
      <c r="I233" s="194"/>
      <c r="J233" s="193"/>
      <c r="K233" s="193"/>
      <c r="L233" s="212"/>
      <c r="M233" s="212"/>
      <c r="N233" s="194"/>
      <c r="O233" s="194"/>
      <c r="P233" s="194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  <c r="AA233" s="194"/>
      <c r="AB233" s="194"/>
      <c r="AC233" s="194"/>
      <c r="AD233" s="194"/>
      <c r="AE233" s="194"/>
      <c r="AF233" s="194"/>
      <c r="AG233" s="194"/>
      <c r="AH233" s="194"/>
      <c r="AI233" s="194"/>
      <c r="AJ233" s="194"/>
      <c r="AK233" s="194"/>
      <c r="AL233" s="194"/>
      <c r="AM233" s="194"/>
      <c r="AN233" s="194"/>
      <c r="AO233" s="194"/>
      <c r="AP233" s="194"/>
      <c r="AQ233" s="194"/>
      <c r="AR233" s="194"/>
      <c r="AS233" s="194"/>
      <c r="AT233" s="194"/>
      <c r="AU233" s="194"/>
      <c r="AV233" s="194"/>
      <c r="AW233" s="194"/>
      <c r="AX233" s="194"/>
      <c r="AY233" s="194"/>
      <c r="AZ233" s="194"/>
      <c r="BA233" s="194"/>
      <c r="BB233" s="194"/>
      <c r="BC233" s="194"/>
      <c r="BD233" s="194"/>
      <c r="BE233" s="194"/>
      <c r="BF233" s="194"/>
      <c r="BG233" s="194"/>
      <c r="BH233" s="194"/>
      <c r="BI233" s="194"/>
      <c r="BJ233" s="194"/>
      <c r="BK233" s="194"/>
      <c r="BL233" s="193"/>
      <c r="BM233" s="193"/>
    </row>
    <row r="234" spans="1:65" s="196" customFormat="1" ht="15.75" x14ac:dyDescent="0.2">
      <c r="A234" s="217">
        <v>0</v>
      </c>
      <c r="B234" s="218"/>
      <c r="C234" s="219">
        <v>0</v>
      </c>
      <c r="D234" s="220">
        <v>0</v>
      </c>
      <c r="E234" s="221">
        <f t="shared" si="12"/>
        <v>0</v>
      </c>
      <c r="F234" s="194"/>
      <c r="G234" s="194"/>
      <c r="H234" s="194"/>
      <c r="I234" s="194"/>
      <c r="J234" s="193"/>
      <c r="K234" s="193"/>
      <c r="L234" s="212"/>
      <c r="M234" s="212"/>
      <c r="N234" s="194"/>
      <c r="O234" s="194"/>
      <c r="P234" s="194"/>
      <c r="Q234" s="194"/>
      <c r="R234" s="194"/>
      <c r="S234" s="194"/>
      <c r="T234" s="194"/>
      <c r="U234" s="194"/>
      <c r="V234" s="194"/>
      <c r="W234" s="194"/>
      <c r="X234" s="194"/>
      <c r="Y234" s="194"/>
      <c r="Z234" s="194"/>
      <c r="AA234" s="194"/>
      <c r="AB234" s="194"/>
      <c r="AC234" s="194"/>
      <c r="AD234" s="194"/>
      <c r="AE234" s="194"/>
      <c r="AF234" s="194"/>
      <c r="AG234" s="194"/>
      <c r="AH234" s="194"/>
      <c r="AI234" s="194"/>
      <c r="AJ234" s="194"/>
      <c r="AK234" s="194"/>
      <c r="AL234" s="194"/>
      <c r="AM234" s="194"/>
      <c r="AN234" s="194"/>
      <c r="AO234" s="194"/>
      <c r="AP234" s="194"/>
      <c r="AQ234" s="194"/>
      <c r="AR234" s="194"/>
      <c r="AS234" s="194"/>
      <c r="AT234" s="194"/>
      <c r="AU234" s="194"/>
      <c r="AV234" s="194"/>
      <c r="AW234" s="194"/>
      <c r="AX234" s="194"/>
      <c r="AY234" s="194"/>
      <c r="AZ234" s="194"/>
      <c r="BA234" s="194"/>
      <c r="BB234" s="194"/>
      <c r="BC234" s="194"/>
      <c r="BD234" s="194"/>
      <c r="BE234" s="194"/>
      <c r="BF234" s="194"/>
      <c r="BG234" s="194"/>
      <c r="BH234" s="194"/>
      <c r="BI234" s="194"/>
      <c r="BJ234" s="194"/>
      <c r="BK234" s="194"/>
      <c r="BL234" s="193"/>
      <c r="BM234" s="193"/>
    </row>
    <row r="235" spans="1:65" s="196" customFormat="1" ht="15.75" x14ac:dyDescent="0.2">
      <c r="A235" s="217">
        <v>0</v>
      </c>
      <c r="B235" s="218"/>
      <c r="C235" s="219">
        <v>0</v>
      </c>
      <c r="D235" s="220">
        <v>0</v>
      </c>
      <c r="E235" s="221">
        <f t="shared" si="12"/>
        <v>0</v>
      </c>
      <c r="F235" s="194"/>
      <c r="G235" s="194"/>
      <c r="H235" s="194"/>
      <c r="I235" s="194"/>
      <c r="J235" s="193"/>
      <c r="K235" s="193"/>
      <c r="L235" s="212"/>
      <c r="M235" s="212"/>
      <c r="N235" s="194"/>
      <c r="O235" s="194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  <c r="AA235" s="194"/>
      <c r="AB235" s="194"/>
      <c r="AC235" s="194"/>
      <c r="AD235" s="194"/>
      <c r="AE235" s="194"/>
      <c r="AF235" s="194"/>
      <c r="AG235" s="194"/>
      <c r="AH235" s="194"/>
      <c r="AI235" s="194"/>
      <c r="AJ235" s="194"/>
      <c r="AK235" s="194"/>
      <c r="AL235" s="194"/>
      <c r="AM235" s="194"/>
      <c r="AN235" s="194"/>
      <c r="AO235" s="194"/>
      <c r="AP235" s="194"/>
      <c r="AQ235" s="194"/>
      <c r="AR235" s="194"/>
      <c r="AS235" s="194"/>
      <c r="AT235" s="194"/>
      <c r="AU235" s="194"/>
      <c r="AV235" s="194"/>
      <c r="AW235" s="194"/>
      <c r="AX235" s="194"/>
      <c r="AY235" s="194"/>
      <c r="AZ235" s="194"/>
      <c r="BA235" s="194"/>
      <c r="BB235" s="194"/>
      <c r="BC235" s="194"/>
      <c r="BD235" s="194"/>
      <c r="BE235" s="194"/>
      <c r="BF235" s="194"/>
      <c r="BG235" s="194"/>
      <c r="BH235" s="194"/>
      <c r="BI235" s="194"/>
      <c r="BJ235" s="194"/>
      <c r="BK235" s="194"/>
      <c r="BL235" s="193"/>
      <c r="BM235" s="193"/>
    </row>
    <row r="236" spans="1:65" s="196" customFormat="1" ht="15.75" x14ac:dyDescent="0.2">
      <c r="A236" s="217">
        <v>0</v>
      </c>
      <c r="B236" s="218"/>
      <c r="C236" s="219">
        <v>0</v>
      </c>
      <c r="D236" s="220">
        <v>0</v>
      </c>
      <c r="E236" s="221">
        <f t="shared" si="12"/>
        <v>0</v>
      </c>
      <c r="F236" s="194"/>
      <c r="G236" s="194"/>
      <c r="H236" s="194"/>
      <c r="I236" s="194"/>
      <c r="J236" s="193"/>
      <c r="K236" s="193"/>
      <c r="L236" s="212"/>
      <c r="M236" s="212"/>
      <c r="N236" s="194"/>
      <c r="O236" s="194"/>
      <c r="P236" s="194"/>
      <c r="Q236" s="194"/>
      <c r="R236" s="194"/>
      <c r="S236" s="194"/>
      <c r="T236" s="194"/>
      <c r="U236" s="194"/>
      <c r="V236" s="194"/>
      <c r="W236" s="194"/>
      <c r="X236" s="194"/>
      <c r="Y236" s="194"/>
      <c r="Z236" s="194"/>
      <c r="AA236" s="194"/>
      <c r="AB236" s="194"/>
      <c r="AC236" s="194"/>
      <c r="AD236" s="194"/>
      <c r="AE236" s="194"/>
      <c r="AF236" s="194"/>
      <c r="AG236" s="194"/>
      <c r="AH236" s="194"/>
      <c r="AI236" s="194"/>
      <c r="AJ236" s="194"/>
      <c r="AK236" s="194"/>
      <c r="AL236" s="194"/>
      <c r="AM236" s="194"/>
      <c r="AN236" s="194"/>
      <c r="AO236" s="194"/>
      <c r="AP236" s="194"/>
      <c r="AQ236" s="194"/>
      <c r="AR236" s="194"/>
      <c r="AS236" s="194"/>
      <c r="AT236" s="194"/>
      <c r="AU236" s="194"/>
      <c r="AV236" s="194"/>
      <c r="AW236" s="194"/>
      <c r="AX236" s="194"/>
      <c r="AY236" s="194"/>
      <c r="AZ236" s="194"/>
      <c r="BA236" s="194"/>
      <c r="BB236" s="194"/>
      <c r="BC236" s="194"/>
      <c r="BD236" s="194"/>
      <c r="BE236" s="194"/>
      <c r="BF236" s="194"/>
      <c r="BG236" s="194"/>
      <c r="BH236" s="194"/>
      <c r="BI236" s="194"/>
      <c r="BJ236" s="194"/>
      <c r="BK236" s="194"/>
      <c r="BL236" s="193"/>
      <c r="BM236" s="193"/>
    </row>
    <row r="237" spans="1:65" s="196" customFormat="1" ht="15.75" x14ac:dyDescent="0.2">
      <c r="A237" s="217">
        <v>0</v>
      </c>
      <c r="B237" s="218"/>
      <c r="C237" s="219">
        <v>0</v>
      </c>
      <c r="D237" s="220">
        <v>0</v>
      </c>
      <c r="E237" s="221">
        <f t="shared" si="12"/>
        <v>0</v>
      </c>
      <c r="F237" s="194"/>
      <c r="G237" s="194"/>
      <c r="H237" s="194"/>
      <c r="I237" s="194"/>
      <c r="J237" s="193"/>
      <c r="K237" s="193"/>
      <c r="L237" s="212"/>
      <c r="M237" s="212"/>
      <c r="N237" s="194"/>
      <c r="O237" s="194"/>
      <c r="P237" s="194"/>
      <c r="Q237" s="194"/>
      <c r="R237" s="194"/>
      <c r="S237" s="194"/>
      <c r="T237" s="194"/>
      <c r="U237" s="194"/>
      <c r="V237" s="194"/>
      <c r="W237" s="194"/>
      <c r="X237" s="194"/>
      <c r="Y237" s="194"/>
      <c r="Z237" s="194"/>
      <c r="AA237" s="194"/>
      <c r="AB237" s="194"/>
      <c r="AC237" s="194"/>
      <c r="AD237" s="194"/>
      <c r="AE237" s="194"/>
      <c r="AF237" s="194"/>
      <c r="AG237" s="194"/>
      <c r="AH237" s="194"/>
      <c r="AI237" s="194"/>
      <c r="AJ237" s="194"/>
      <c r="AK237" s="194"/>
      <c r="AL237" s="194"/>
      <c r="AM237" s="194"/>
      <c r="AN237" s="194"/>
      <c r="AO237" s="194"/>
      <c r="AP237" s="194"/>
      <c r="AQ237" s="194"/>
      <c r="AR237" s="194"/>
      <c r="AS237" s="194"/>
      <c r="AT237" s="194"/>
      <c r="AU237" s="194"/>
      <c r="AV237" s="194"/>
      <c r="AW237" s="194"/>
      <c r="AX237" s="194"/>
      <c r="AY237" s="194"/>
      <c r="AZ237" s="194"/>
      <c r="BA237" s="194"/>
      <c r="BB237" s="194"/>
      <c r="BC237" s="194"/>
      <c r="BD237" s="194"/>
      <c r="BE237" s="194"/>
      <c r="BF237" s="194"/>
      <c r="BG237" s="194"/>
      <c r="BH237" s="194"/>
      <c r="BI237" s="194"/>
      <c r="BJ237" s="194"/>
      <c r="BK237" s="194"/>
      <c r="BL237" s="193"/>
      <c r="BM237" s="193"/>
    </row>
    <row r="238" spans="1:65" s="196" customFormat="1" ht="15.75" x14ac:dyDescent="0.2">
      <c r="A238" s="217">
        <v>0</v>
      </c>
      <c r="B238" s="218"/>
      <c r="C238" s="219">
        <v>0</v>
      </c>
      <c r="D238" s="220">
        <v>0</v>
      </c>
      <c r="E238" s="221">
        <f t="shared" si="12"/>
        <v>0</v>
      </c>
      <c r="F238" s="194"/>
      <c r="G238" s="194"/>
      <c r="H238" s="194"/>
      <c r="I238" s="194"/>
      <c r="J238" s="193"/>
      <c r="K238" s="193"/>
      <c r="L238" s="212"/>
      <c r="M238" s="212"/>
      <c r="N238" s="194"/>
      <c r="O238" s="194"/>
      <c r="P238" s="194"/>
      <c r="Q238" s="194"/>
      <c r="R238" s="194"/>
      <c r="S238" s="194"/>
      <c r="T238" s="194"/>
      <c r="U238" s="194"/>
      <c r="V238" s="194"/>
      <c r="W238" s="194"/>
      <c r="X238" s="194"/>
      <c r="Y238" s="194"/>
      <c r="Z238" s="194"/>
      <c r="AA238" s="194"/>
      <c r="AB238" s="194"/>
      <c r="AC238" s="194"/>
      <c r="AD238" s="194"/>
      <c r="AE238" s="194"/>
      <c r="AF238" s="194"/>
      <c r="AG238" s="194"/>
      <c r="AH238" s="194"/>
      <c r="AI238" s="194"/>
      <c r="AJ238" s="194"/>
      <c r="AK238" s="194"/>
      <c r="AL238" s="194"/>
      <c r="AM238" s="194"/>
      <c r="AN238" s="194"/>
      <c r="AO238" s="194"/>
      <c r="AP238" s="194"/>
      <c r="AQ238" s="194"/>
      <c r="AR238" s="194"/>
      <c r="AS238" s="194"/>
      <c r="AT238" s="194"/>
      <c r="AU238" s="194"/>
      <c r="AV238" s="194"/>
      <c r="AW238" s="194"/>
      <c r="AX238" s="194"/>
      <c r="AY238" s="194"/>
      <c r="AZ238" s="194"/>
      <c r="BA238" s="194"/>
      <c r="BB238" s="194"/>
      <c r="BC238" s="194"/>
      <c r="BD238" s="194"/>
      <c r="BE238" s="194"/>
      <c r="BF238" s="194"/>
      <c r="BG238" s="194"/>
      <c r="BH238" s="194"/>
      <c r="BI238" s="194"/>
      <c r="BJ238" s="194"/>
      <c r="BK238" s="194"/>
      <c r="BL238" s="193"/>
      <c r="BM238" s="193"/>
    </row>
    <row r="239" spans="1:65" s="196" customFormat="1" ht="15.75" x14ac:dyDescent="0.2">
      <c r="A239" s="217">
        <v>0</v>
      </c>
      <c r="B239" s="218"/>
      <c r="C239" s="219">
        <v>0</v>
      </c>
      <c r="D239" s="220">
        <v>0</v>
      </c>
      <c r="E239" s="221">
        <f t="shared" si="12"/>
        <v>0</v>
      </c>
      <c r="F239" s="194"/>
      <c r="G239" s="194"/>
      <c r="H239" s="194"/>
      <c r="I239" s="194"/>
      <c r="J239" s="193"/>
      <c r="K239" s="193"/>
      <c r="L239" s="212"/>
      <c r="M239" s="212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4"/>
      <c r="Y239" s="194"/>
      <c r="Z239" s="194"/>
      <c r="AA239" s="194"/>
      <c r="AB239" s="194"/>
      <c r="AC239" s="194"/>
      <c r="AD239" s="194"/>
      <c r="AE239" s="194"/>
      <c r="AF239" s="194"/>
      <c r="AG239" s="194"/>
      <c r="AH239" s="194"/>
      <c r="AI239" s="194"/>
      <c r="AJ239" s="194"/>
      <c r="AK239" s="194"/>
      <c r="AL239" s="194"/>
      <c r="AM239" s="194"/>
      <c r="AN239" s="194"/>
      <c r="AO239" s="194"/>
      <c r="AP239" s="194"/>
      <c r="AQ239" s="194"/>
      <c r="AR239" s="194"/>
      <c r="AS239" s="194"/>
      <c r="AT239" s="194"/>
      <c r="AU239" s="194"/>
      <c r="AV239" s="194"/>
      <c r="AW239" s="194"/>
      <c r="AX239" s="194"/>
      <c r="AY239" s="194"/>
      <c r="AZ239" s="194"/>
      <c r="BA239" s="194"/>
      <c r="BB239" s="194"/>
      <c r="BC239" s="194"/>
      <c r="BD239" s="194"/>
      <c r="BE239" s="194"/>
      <c r="BF239" s="194"/>
      <c r="BG239" s="194"/>
      <c r="BH239" s="194"/>
      <c r="BI239" s="194"/>
      <c r="BJ239" s="194"/>
      <c r="BK239" s="194"/>
      <c r="BL239" s="193"/>
      <c r="BM239" s="193"/>
    </row>
    <row r="240" spans="1:65" s="196" customFormat="1" ht="15.75" x14ac:dyDescent="0.2">
      <c r="A240" s="217">
        <v>0</v>
      </c>
      <c r="B240" s="218"/>
      <c r="C240" s="219">
        <v>0</v>
      </c>
      <c r="D240" s="220">
        <v>0</v>
      </c>
      <c r="E240" s="221">
        <f t="shared" si="12"/>
        <v>0</v>
      </c>
      <c r="F240" s="194"/>
      <c r="G240" s="194"/>
      <c r="H240" s="194"/>
      <c r="I240" s="194"/>
      <c r="J240" s="193"/>
      <c r="K240" s="193"/>
      <c r="L240" s="212"/>
      <c r="M240" s="212"/>
      <c r="N240" s="194"/>
      <c r="O240" s="194"/>
      <c r="P240" s="194"/>
      <c r="Q240" s="194"/>
      <c r="R240" s="194"/>
      <c r="S240" s="194"/>
      <c r="T240" s="194"/>
      <c r="U240" s="194"/>
      <c r="V240" s="194"/>
      <c r="W240" s="194"/>
      <c r="X240" s="194"/>
      <c r="Y240" s="194"/>
      <c r="Z240" s="194"/>
      <c r="AA240" s="194"/>
      <c r="AB240" s="194"/>
      <c r="AC240" s="194"/>
      <c r="AD240" s="194"/>
      <c r="AE240" s="194"/>
      <c r="AF240" s="194"/>
      <c r="AG240" s="194"/>
      <c r="AH240" s="194"/>
      <c r="AI240" s="194"/>
      <c r="AJ240" s="194"/>
      <c r="AK240" s="194"/>
      <c r="AL240" s="194"/>
      <c r="AM240" s="194"/>
      <c r="AN240" s="194"/>
      <c r="AO240" s="194"/>
      <c r="AP240" s="194"/>
      <c r="AQ240" s="194"/>
      <c r="AR240" s="194"/>
      <c r="AS240" s="194"/>
      <c r="AT240" s="194"/>
      <c r="AU240" s="194"/>
      <c r="AV240" s="194"/>
      <c r="AW240" s="194"/>
      <c r="AX240" s="194"/>
      <c r="AY240" s="194"/>
      <c r="AZ240" s="194"/>
      <c r="BA240" s="194"/>
      <c r="BB240" s="194"/>
      <c r="BC240" s="194"/>
      <c r="BD240" s="194"/>
      <c r="BE240" s="194"/>
      <c r="BF240" s="194"/>
      <c r="BG240" s="194"/>
      <c r="BH240" s="194"/>
      <c r="BI240" s="194"/>
      <c r="BJ240" s="194"/>
      <c r="BK240" s="194"/>
      <c r="BL240" s="193"/>
      <c r="BM240" s="193"/>
    </row>
    <row r="241" spans="1:65" s="196" customFormat="1" ht="15.75" x14ac:dyDescent="0.2">
      <c r="A241" s="217">
        <v>0</v>
      </c>
      <c r="B241" s="218"/>
      <c r="C241" s="219">
        <v>0</v>
      </c>
      <c r="D241" s="220">
        <v>0</v>
      </c>
      <c r="E241" s="221">
        <f t="shared" si="12"/>
        <v>0</v>
      </c>
      <c r="F241" s="194"/>
      <c r="G241" s="194"/>
      <c r="H241" s="194"/>
      <c r="I241" s="194"/>
      <c r="J241" s="193"/>
      <c r="K241" s="193"/>
      <c r="L241" s="212"/>
      <c r="M241" s="212"/>
      <c r="N241" s="194"/>
      <c r="O241" s="194"/>
      <c r="P241" s="194"/>
      <c r="Q241" s="194"/>
      <c r="R241" s="194"/>
      <c r="S241" s="194"/>
      <c r="T241" s="194"/>
      <c r="U241" s="194"/>
      <c r="V241" s="194"/>
      <c r="W241" s="194"/>
      <c r="X241" s="194"/>
      <c r="Y241" s="194"/>
      <c r="Z241" s="194"/>
      <c r="AA241" s="194"/>
      <c r="AB241" s="194"/>
      <c r="AC241" s="194"/>
      <c r="AD241" s="194"/>
      <c r="AE241" s="194"/>
      <c r="AF241" s="194"/>
      <c r="AG241" s="194"/>
      <c r="AH241" s="194"/>
      <c r="AI241" s="194"/>
      <c r="AJ241" s="194"/>
      <c r="AK241" s="194"/>
      <c r="AL241" s="194"/>
      <c r="AM241" s="194"/>
      <c r="AN241" s="194"/>
      <c r="AO241" s="194"/>
      <c r="AP241" s="194"/>
      <c r="AQ241" s="194"/>
      <c r="AR241" s="194"/>
      <c r="AS241" s="194"/>
      <c r="AT241" s="194"/>
      <c r="AU241" s="194"/>
      <c r="AV241" s="194"/>
      <c r="AW241" s="194"/>
      <c r="AX241" s="194"/>
      <c r="AY241" s="194"/>
      <c r="AZ241" s="194"/>
      <c r="BA241" s="194"/>
      <c r="BB241" s="194"/>
      <c r="BC241" s="194"/>
      <c r="BD241" s="194"/>
      <c r="BE241" s="194"/>
      <c r="BF241" s="194"/>
      <c r="BG241" s="194"/>
      <c r="BH241" s="194"/>
      <c r="BI241" s="194"/>
      <c r="BJ241" s="194"/>
      <c r="BK241" s="194"/>
      <c r="BL241" s="193"/>
      <c r="BM241" s="193"/>
    </row>
    <row r="242" spans="1:65" s="196" customFormat="1" ht="15.75" x14ac:dyDescent="0.2">
      <c r="A242" s="217">
        <v>0</v>
      </c>
      <c r="B242" s="218"/>
      <c r="C242" s="219">
        <v>0</v>
      </c>
      <c r="D242" s="220">
        <v>0</v>
      </c>
      <c r="E242" s="221">
        <f t="shared" si="12"/>
        <v>0</v>
      </c>
      <c r="F242" s="194"/>
      <c r="G242" s="194"/>
      <c r="H242" s="194"/>
      <c r="I242" s="194"/>
      <c r="J242" s="193"/>
      <c r="K242" s="193"/>
      <c r="L242" s="212"/>
      <c r="M242" s="212"/>
      <c r="N242" s="194"/>
      <c r="O242" s="194"/>
      <c r="P242" s="194"/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  <c r="AA242" s="194"/>
      <c r="AB242" s="194"/>
      <c r="AC242" s="194"/>
      <c r="AD242" s="194"/>
      <c r="AE242" s="194"/>
      <c r="AF242" s="194"/>
      <c r="AG242" s="194"/>
      <c r="AH242" s="194"/>
      <c r="AI242" s="194"/>
      <c r="AJ242" s="194"/>
      <c r="AK242" s="194"/>
      <c r="AL242" s="194"/>
      <c r="AM242" s="194"/>
      <c r="AN242" s="194"/>
      <c r="AO242" s="194"/>
      <c r="AP242" s="194"/>
      <c r="AQ242" s="194"/>
      <c r="AR242" s="194"/>
      <c r="AS242" s="194"/>
      <c r="AT242" s="194"/>
      <c r="AU242" s="194"/>
      <c r="AV242" s="194"/>
      <c r="AW242" s="194"/>
      <c r="AX242" s="194"/>
      <c r="AY242" s="194"/>
      <c r="AZ242" s="194"/>
      <c r="BA242" s="194"/>
      <c r="BB242" s="194"/>
      <c r="BC242" s="194"/>
      <c r="BD242" s="194"/>
      <c r="BE242" s="194"/>
      <c r="BF242" s="194"/>
      <c r="BG242" s="194"/>
      <c r="BH242" s="194"/>
      <c r="BI242" s="194"/>
      <c r="BJ242" s="194"/>
      <c r="BK242" s="194"/>
      <c r="BL242" s="193"/>
      <c r="BM242" s="193"/>
    </row>
    <row r="243" spans="1:65" s="196" customFormat="1" ht="15.75" x14ac:dyDescent="0.2">
      <c r="A243" s="217">
        <v>0</v>
      </c>
      <c r="B243" s="218"/>
      <c r="C243" s="219">
        <v>0</v>
      </c>
      <c r="D243" s="220">
        <v>0</v>
      </c>
      <c r="E243" s="221">
        <f t="shared" si="12"/>
        <v>0</v>
      </c>
      <c r="F243" s="194"/>
      <c r="G243" s="223" t="s">
        <v>286</v>
      </c>
      <c r="H243" s="223" t="s">
        <v>287</v>
      </c>
      <c r="I243" s="194"/>
      <c r="J243" s="193"/>
      <c r="K243" s="193"/>
      <c r="L243" s="212"/>
      <c r="M243" s="212"/>
      <c r="N243" s="194"/>
      <c r="O243" s="194"/>
      <c r="P243" s="194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  <c r="AA243" s="194"/>
      <c r="AB243" s="194"/>
      <c r="AC243" s="194"/>
      <c r="AD243" s="194"/>
      <c r="AE243" s="194"/>
      <c r="AF243" s="194"/>
      <c r="AG243" s="194"/>
      <c r="AH243" s="194"/>
      <c r="AI243" s="194"/>
      <c r="AJ243" s="194"/>
      <c r="AK243" s="194"/>
      <c r="AL243" s="194"/>
      <c r="AM243" s="194"/>
      <c r="AN243" s="194"/>
      <c r="AO243" s="194"/>
      <c r="AP243" s="194"/>
      <c r="AQ243" s="194"/>
      <c r="AR243" s="194"/>
      <c r="AS243" s="194"/>
      <c r="AT243" s="194"/>
      <c r="AU243" s="194"/>
      <c r="AV243" s="194"/>
      <c r="AW243" s="194"/>
      <c r="AX243" s="194"/>
      <c r="AY243" s="194"/>
      <c r="AZ243" s="194"/>
      <c r="BA243" s="194"/>
      <c r="BB243" s="194"/>
      <c r="BC243" s="194"/>
      <c r="BD243" s="194"/>
      <c r="BE243" s="194"/>
      <c r="BF243" s="194"/>
      <c r="BG243" s="194"/>
      <c r="BH243" s="194"/>
      <c r="BI243" s="194"/>
      <c r="BJ243" s="194"/>
      <c r="BK243" s="194"/>
      <c r="BL243" s="193"/>
      <c r="BM243" s="193"/>
    </row>
    <row r="244" spans="1:65" s="196" customFormat="1" ht="20.100000000000001" customHeight="1" x14ac:dyDescent="0.2">
      <c r="A244" s="247" t="str">
        <f xml:space="preserve"> "TOTAL"&amp;MID(A225,3,40)</f>
        <v>TOTAL Personal</v>
      </c>
      <c r="B244" s="245"/>
      <c r="C244" s="245"/>
      <c r="D244" s="245"/>
      <c r="E244" s="248">
        <f>SUM(E227:E243)</f>
        <v>0</v>
      </c>
      <c r="F244" s="194"/>
      <c r="G244" s="225">
        <f>+E244+G216</f>
        <v>0</v>
      </c>
      <c r="H244" s="225">
        <f ca="1">+$H$2-INDIRECT($J$7)+G244</f>
        <v>0</v>
      </c>
      <c r="I244" s="194"/>
      <c r="J244" s="193"/>
      <c r="K244" s="193"/>
      <c r="L244" s="212"/>
      <c r="M244" s="212"/>
      <c r="N244" s="194"/>
      <c r="O244" s="194"/>
      <c r="P244" s="194"/>
      <c r="Q244" s="194"/>
      <c r="R244" s="194"/>
      <c r="S244" s="194"/>
      <c r="T244" s="194"/>
      <c r="U244" s="194"/>
      <c r="V244" s="194"/>
      <c r="W244" s="194"/>
      <c r="X244" s="194"/>
      <c r="Y244" s="194"/>
      <c r="Z244" s="194"/>
      <c r="AA244" s="194"/>
      <c r="AB244" s="194"/>
      <c r="AC244" s="194"/>
      <c r="AD244" s="194"/>
      <c r="AE244" s="194"/>
      <c r="AF244" s="194"/>
      <c r="AG244" s="194"/>
      <c r="AH244" s="194"/>
      <c r="AI244" s="194"/>
      <c r="AJ244" s="194"/>
      <c r="AK244" s="194"/>
      <c r="AL244" s="194"/>
      <c r="AM244" s="194"/>
      <c r="AN244" s="194"/>
      <c r="AO244" s="194"/>
      <c r="AP244" s="194"/>
      <c r="AQ244" s="194"/>
      <c r="AR244" s="194"/>
      <c r="AS244" s="194"/>
      <c r="AT244" s="194"/>
      <c r="AU244" s="194"/>
      <c r="AV244" s="194"/>
      <c r="AW244" s="194"/>
      <c r="AX244" s="194"/>
      <c r="AY244" s="194"/>
      <c r="AZ244" s="194"/>
      <c r="BA244" s="194"/>
      <c r="BB244" s="194"/>
      <c r="BC244" s="194"/>
      <c r="BD244" s="194"/>
      <c r="BE244" s="194"/>
      <c r="BF244" s="194"/>
      <c r="BG244" s="194"/>
      <c r="BH244" s="194"/>
      <c r="BI244" s="194"/>
      <c r="BJ244" s="194"/>
      <c r="BK244" s="194"/>
      <c r="BL244" s="193"/>
      <c r="BM244" s="193"/>
    </row>
    <row r="245" spans="1:65" s="196" customFormat="1" ht="20.100000000000001" customHeight="1" x14ac:dyDescent="0.2">
      <c r="A245" s="193"/>
      <c r="B245" s="193"/>
      <c r="C245" s="193"/>
      <c r="D245" s="193"/>
      <c r="E245" s="193"/>
      <c r="F245" s="194"/>
      <c r="G245" s="194"/>
      <c r="H245" s="194"/>
      <c r="I245" s="194"/>
      <c r="J245" s="193"/>
      <c r="K245" s="193"/>
      <c r="L245" s="212"/>
      <c r="M245" s="212"/>
      <c r="N245" s="194"/>
      <c r="O245" s="194"/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  <c r="AA245" s="194"/>
      <c r="AB245" s="194"/>
      <c r="AC245" s="194"/>
      <c r="AD245" s="194"/>
      <c r="AE245" s="194"/>
      <c r="AF245" s="194"/>
      <c r="AG245" s="194"/>
      <c r="AH245" s="194"/>
      <c r="AI245" s="194"/>
      <c r="AJ245" s="194"/>
      <c r="AK245" s="194"/>
      <c r="AL245" s="194"/>
      <c r="AM245" s="194"/>
      <c r="AN245" s="194"/>
      <c r="AO245" s="194"/>
      <c r="AP245" s="194"/>
      <c r="AQ245" s="194"/>
      <c r="AR245" s="194"/>
      <c r="AS245" s="194"/>
      <c r="AT245" s="194"/>
      <c r="AU245" s="194"/>
      <c r="AV245" s="194"/>
      <c r="AW245" s="194"/>
      <c r="AX245" s="194"/>
      <c r="AY245" s="194"/>
      <c r="AZ245" s="194"/>
      <c r="BA245" s="194"/>
      <c r="BB245" s="194"/>
      <c r="BC245" s="194"/>
      <c r="BD245" s="194"/>
      <c r="BE245" s="194"/>
      <c r="BF245" s="194"/>
      <c r="BG245" s="194"/>
      <c r="BH245" s="194"/>
      <c r="BI245" s="194"/>
      <c r="BJ245" s="194"/>
      <c r="BK245" s="194"/>
      <c r="BL245" s="193"/>
      <c r="BM245" s="193"/>
    </row>
    <row r="246" spans="1:65" s="196" customFormat="1" ht="20.100000000000001" customHeight="1" x14ac:dyDescent="0.2">
      <c r="A246" s="249" t="str">
        <f>+A173</f>
        <v>2. Oficina y administrativos</v>
      </c>
      <c r="B246" s="250"/>
      <c r="C246" s="250"/>
      <c r="D246" s="250"/>
      <c r="E246" s="251" t="s">
        <v>19</v>
      </c>
      <c r="F246" s="194"/>
      <c r="G246" s="223" t="s">
        <v>286</v>
      </c>
      <c r="H246" s="223" t="s">
        <v>287</v>
      </c>
      <c r="I246" s="194"/>
      <c r="J246" s="193"/>
      <c r="K246" s="193"/>
      <c r="L246" s="212"/>
      <c r="M246" s="212"/>
      <c r="N246" s="194"/>
      <c r="O246" s="194"/>
      <c r="P246" s="194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  <c r="AA246" s="194"/>
      <c r="AB246" s="194"/>
      <c r="AC246" s="194"/>
      <c r="AD246" s="194"/>
      <c r="AE246" s="194"/>
      <c r="AF246" s="194"/>
      <c r="AG246" s="194"/>
      <c r="AH246" s="194"/>
      <c r="AI246" s="194"/>
      <c r="AJ246" s="194"/>
      <c r="AK246" s="194"/>
      <c r="AL246" s="194"/>
      <c r="AM246" s="194"/>
      <c r="AN246" s="194"/>
      <c r="AO246" s="194"/>
      <c r="AP246" s="194"/>
      <c r="AQ246" s="194"/>
      <c r="AR246" s="194"/>
      <c r="AS246" s="194"/>
      <c r="AT246" s="194"/>
      <c r="AU246" s="194"/>
      <c r="AV246" s="194"/>
      <c r="AW246" s="194"/>
      <c r="AX246" s="194"/>
      <c r="AY246" s="194"/>
      <c r="AZ246" s="194"/>
      <c r="BA246" s="194"/>
      <c r="BB246" s="194"/>
      <c r="BC246" s="194"/>
      <c r="BD246" s="194"/>
      <c r="BE246" s="194"/>
      <c r="BF246" s="194"/>
      <c r="BG246" s="194"/>
      <c r="BH246" s="194"/>
      <c r="BI246" s="194"/>
      <c r="BJ246" s="194"/>
      <c r="BK246" s="194"/>
      <c r="BL246" s="193"/>
      <c r="BM246" s="193"/>
    </row>
    <row r="247" spans="1:65" s="196" customFormat="1" ht="20.100000000000001" customHeight="1" x14ac:dyDescent="0.2">
      <c r="A247" s="230" t="str">
        <f>"Costes simplificados como "&amp;BD!$A$2*100&amp; "% del coste de personal"</f>
        <v>Costes simplificados como 15% del coste de personal</v>
      </c>
      <c r="B247" s="252"/>
      <c r="C247" s="231"/>
      <c r="D247" s="231"/>
      <c r="E247" s="253">
        <f>ROUND(E244*0.15,2)</f>
        <v>0</v>
      </c>
      <c r="F247" s="194"/>
      <c r="G247" s="225">
        <f>+E247+G244</f>
        <v>0</v>
      </c>
      <c r="H247" s="225">
        <f ca="1">+$H$2-INDIRECT($J$7)+G247</f>
        <v>0</v>
      </c>
      <c r="I247" s="194"/>
      <c r="J247" s="193"/>
      <c r="K247" s="193"/>
      <c r="L247" s="212"/>
      <c r="M247" s="212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194"/>
      <c r="AC247" s="194"/>
      <c r="AD247" s="194"/>
      <c r="AE247" s="194"/>
      <c r="AF247" s="194"/>
      <c r="AG247" s="194"/>
      <c r="AH247" s="194"/>
      <c r="AI247" s="194"/>
      <c r="AJ247" s="194"/>
      <c r="AK247" s="194"/>
      <c r="AL247" s="194"/>
      <c r="AM247" s="194"/>
      <c r="AN247" s="194"/>
      <c r="AO247" s="194"/>
      <c r="AP247" s="194"/>
      <c r="AQ247" s="194"/>
      <c r="AR247" s="194"/>
      <c r="AS247" s="194"/>
      <c r="AT247" s="194"/>
      <c r="AU247" s="194"/>
      <c r="AV247" s="194"/>
      <c r="AW247" s="194"/>
      <c r="AX247" s="194"/>
      <c r="AY247" s="194"/>
      <c r="AZ247" s="194"/>
      <c r="BA247" s="194"/>
      <c r="BB247" s="194"/>
      <c r="BC247" s="194"/>
      <c r="BD247" s="194"/>
      <c r="BE247" s="194"/>
      <c r="BF247" s="194"/>
      <c r="BG247" s="194"/>
      <c r="BH247" s="194"/>
      <c r="BI247" s="194"/>
      <c r="BJ247" s="194"/>
      <c r="BK247" s="194"/>
      <c r="BL247" s="193"/>
      <c r="BM247" s="193"/>
    </row>
    <row r="248" spans="1:65" s="196" customFormat="1" ht="20.100000000000001" customHeight="1" x14ac:dyDescent="0.2">
      <c r="A248" s="226"/>
      <c r="B248" s="226"/>
      <c r="C248" s="226"/>
      <c r="D248" s="226"/>
      <c r="E248" s="226"/>
      <c r="F248" s="194"/>
      <c r="G248" s="194"/>
      <c r="H248" s="194"/>
      <c r="I248" s="194"/>
      <c r="J248" s="193"/>
      <c r="K248" s="193"/>
      <c r="L248" s="193"/>
      <c r="M248" s="193"/>
      <c r="N248" s="194"/>
      <c r="O248" s="194"/>
      <c r="P248" s="194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  <c r="AA248" s="194"/>
      <c r="AB248" s="194"/>
      <c r="AC248" s="194"/>
      <c r="AD248" s="194"/>
      <c r="AE248" s="194"/>
      <c r="AF248" s="194"/>
      <c r="AG248" s="194"/>
      <c r="AH248" s="194"/>
      <c r="AI248" s="194"/>
      <c r="AJ248" s="194"/>
      <c r="AK248" s="194"/>
      <c r="AL248" s="194"/>
      <c r="AM248" s="194"/>
      <c r="AN248" s="194"/>
      <c r="AO248" s="194"/>
      <c r="AP248" s="194"/>
      <c r="AQ248" s="194"/>
      <c r="AR248" s="194"/>
      <c r="AS248" s="194"/>
      <c r="AT248" s="194"/>
      <c r="AU248" s="194"/>
      <c r="AV248" s="194"/>
      <c r="AW248" s="194"/>
      <c r="AX248" s="194"/>
      <c r="AY248" s="194"/>
      <c r="AZ248" s="194"/>
      <c r="BA248" s="194"/>
      <c r="BB248" s="194"/>
      <c r="BC248" s="194"/>
      <c r="BD248" s="194"/>
      <c r="BE248" s="194"/>
      <c r="BF248" s="194"/>
      <c r="BG248" s="194"/>
      <c r="BH248" s="194"/>
      <c r="BI248" s="194"/>
      <c r="BJ248" s="194"/>
      <c r="BK248" s="194"/>
      <c r="BL248" s="193"/>
      <c r="BM248" s="193"/>
    </row>
    <row r="249" spans="1:65" s="196" customFormat="1" ht="20.100000000000001" customHeight="1" x14ac:dyDescent="0.2">
      <c r="A249" s="249" t="str">
        <f>+A176</f>
        <v>3. Viaje y alojamiento</v>
      </c>
      <c r="B249" s="250"/>
      <c r="C249" s="250"/>
      <c r="D249" s="250"/>
      <c r="E249" s="251" t="s">
        <v>19</v>
      </c>
      <c r="F249" s="194"/>
      <c r="G249" s="223" t="s">
        <v>286</v>
      </c>
      <c r="H249" s="223" t="s">
        <v>287</v>
      </c>
      <c r="I249" s="194"/>
      <c r="J249" s="193"/>
      <c r="K249" s="193"/>
      <c r="L249" s="212"/>
      <c r="M249" s="212"/>
      <c r="N249" s="194"/>
      <c r="O249" s="194"/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  <c r="AA249" s="194"/>
      <c r="AB249" s="194"/>
      <c r="AC249" s="194"/>
      <c r="AD249" s="194"/>
      <c r="AE249" s="194"/>
      <c r="AF249" s="194"/>
      <c r="AG249" s="194"/>
      <c r="AH249" s="194"/>
      <c r="AI249" s="194"/>
      <c r="AJ249" s="194"/>
      <c r="AK249" s="194"/>
      <c r="AL249" s="194"/>
      <c r="AM249" s="194"/>
      <c r="AN249" s="194"/>
      <c r="AO249" s="194"/>
      <c r="AP249" s="194"/>
      <c r="AQ249" s="194"/>
      <c r="AR249" s="194"/>
      <c r="AS249" s="194"/>
      <c r="AT249" s="194"/>
      <c r="AU249" s="194"/>
      <c r="AV249" s="194"/>
      <c r="AW249" s="194"/>
      <c r="AX249" s="194"/>
      <c r="AY249" s="194"/>
      <c r="AZ249" s="194"/>
      <c r="BA249" s="194"/>
      <c r="BB249" s="194"/>
      <c r="BC249" s="194"/>
      <c r="BD249" s="194"/>
      <c r="BE249" s="194"/>
      <c r="BF249" s="194"/>
      <c r="BG249" s="194"/>
      <c r="BH249" s="194"/>
      <c r="BI249" s="194"/>
      <c r="BJ249" s="194"/>
      <c r="BK249" s="194"/>
      <c r="BL249" s="193"/>
      <c r="BM249" s="193"/>
    </row>
    <row r="250" spans="1:65" s="196" customFormat="1" ht="20.100000000000001" customHeight="1" x14ac:dyDescent="0.2">
      <c r="A250" s="230" t="str">
        <f>"Costes simplificados como "&amp;BD!$A$3*100&amp; "% del coste de personal"</f>
        <v>Costes simplificados como 8% del coste de personal</v>
      </c>
      <c r="B250" s="231"/>
      <c r="C250" s="231"/>
      <c r="D250" s="231"/>
      <c r="E250" s="253">
        <f>ROUND(E244*BD!$A$3,2)</f>
        <v>0</v>
      </c>
      <c r="F250" s="194"/>
      <c r="G250" s="225">
        <f>+E250+G247</f>
        <v>0</v>
      </c>
      <c r="H250" s="225">
        <f ca="1">+$H$2-INDIRECT($J$7)+G250</f>
        <v>0</v>
      </c>
      <c r="I250" s="194"/>
      <c r="J250" s="193"/>
      <c r="K250" s="193"/>
      <c r="L250" s="193"/>
      <c r="M250" s="193"/>
      <c r="N250" s="194"/>
      <c r="O250" s="194"/>
      <c r="P250" s="194"/>
      <c r="Q250" s="194"/>
      <c r="R250" s="194"/>
      <c r="S250" s="194"/>
      <c r="T250" s="194"/>
      <c r="U250" s="194"/>
      <c r="V250" s="194"/>
      <c r="W250" s="194"/>
      <c r="X250" s="194"/>
      <c r="Y250" s="194"/>
      <c r="Z250" s="194"/>
      <c r="AA250" s="194"/>
      <c r="AB250" s="194"/>
      <c r="AC250" s="194"/>
      <c r="AD250" s="194"/>
      <c r="AE250" s="194"/>
      <c r="AF250" s="194"/>
      <c r="AG250" s="194"/>
      <c r="AH250" s="194"/>
      <c r="AI250" s="194"/>
      <c r="AJ250" s="194"/>
      <c r="AK250" s="194"/>
      <c r="AL250" s="194"/>
      <c r="AM250" s="194"/>
      <c r="AN250" s="194"/>
      <c r="AO250" s="194"/>
      <c r="AP250" s="194"/>
      <c r="AQ250" s="194"/>
      <c r="AR250" s="194"/>
      <c r="AS250" s="194"/>
      <c r="AT250" s="194"/>
      <c r="AU250" s="194"/>
      <c r="AV250" s="194"/>
      <c r="AW250" s="194"/>
      <c r="AX250" s="194"/>
      <c r="AY250" s="194"/>
      <c r="AZ250" s="194"/>
      <c r="BA250" s="194"/>
      <c r="BB250" s="194"/>
      <c r="BC250" s="194"/>
      <c r="BD250" s="194"/>
      <c r="BE250" s="194"/>
      <c r="BF250" s="194"/>
      <c r="BG250" s="194"/>
      <c r="BH250" s="194"/>
      <c r="BI250" s="194"/>
      <c r="BJ250" s="194"/>
      <c r="BK250" s="194"/>
      <c r="BL250" s="193"/>
      <c r="BM250" s="193"/>
    </row>
    <row r="251" spans="1:65" s="196" customFormat="1" ht="20.100000000000001" customHeight="1" x14ac:dyDescent="0.2">
      <c r="A251" s="242"/>
      <c r="B251" s="254"/>
      <c r="C251" s="254"/>
      <c r="D251" s="254"/>
      <c r="E251" s="254"/>
      <c r="F251" s="194"/>
      <c r="G251" s="194"/>
      <c r="H251" s="194"/>
      <c r="I251" s="194"/>
      <c r="J251" s="193"/>
      <c r="K251" s="193"/>
      <c r="L251" s="212"/>
      <c r="M251" s="212"/>
      <c r="N251" s="194"/>
      <c r="O251" s="194"/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  <c r="AA251" s="194"/>
      <c r="AB251" s="194"/>
      <c r="AC251" s="194"/>
      <c r="AD251" s="194"/>
      <c r="AE251" s="194"/>
      <c r="AF251" s="194"/>
      <c r="AG251" s="194"/>
      <c r="AH251" s="194"/>
      <c r="AI251" s="194"/>
      <c r="AJ251" s="194"/>
      <c r="AK251" s="194"/>
      <c r="AL251" s="194"/>
      <c r="AM251" s="194"/>
      <c r="AN251" s="194"/>
      <c r="AO251" s="194"/>
      <c r="AP251" s="194"/>
      <c r="AQ251" s="194"/>
      <c r="AR251" s="194"/>
      <c r="AS251" s="194"/>
      <c r="AT251" s="194"/>
      <c r="AU251" s="194"/>
      <c r="AV251" s="194"/>
      <c r="AW251" s="194"/>
      <c r="AX251" s="194"/>
      <c r="AY251" s="194"/>
      <c r="AZ251" s="194"/>
      <c r="BA251" s="194"/>
      <c r="BB251" s="194"/>
      <c r="BC251" s="194"/>
      <c r="BD251" s="194"/>
      <c r="BE251" s="194"/>
      <c r="BF251" s="194"/>
      <c r="BG251" s="194"/>
      <c r="BH251" s="194"/>
      <c r="BI251" s="194"/>
      <c r="BJ251" s="194"/>
      <c r="BK251" s="194"/>
      <c r="BL251" s="193"/>
      <c r="BM251" s="193"/>
    </row>
    <row r="252" spans="1:65" s="196" customFormat="1" ht="20.100000000000001" customHeight="1" x14ac:dyDescent="0.2">
      <c r="A252" s="247" t="str">
        <f>+A179</f>
        <v>4. Servicios y asesoramiento externos</v>
      </c>
      <c r="B252" s="245"/>
      <c r="C252" s="245"/>
      <c r="D252" s="245"/>
      <c r="E252" s="255"/>
      <c r="F252" s="194"/>
      <c r="G252" s="194"/>
      <c r="H252" s="194"/>
      <c r="I252" s="194"/>
      <c r="J252" s="193"/>
      <c r="K252" s="193"/>
      <c r="L252" s="212"/>
      <c r="M252" s="212"/>
      <c r="N252" s="194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  <c r="AA252" s="194"/>
      <c r="AB252" s="194"/>
      <c r="AC252" s="194"/>
      <c r="AD252" s="194"/>
      <c r="AE252" s="194"/>
      <c r="AF252" s="194"/>
      <c r="AG252" s="194"/>
      <c r="AH252" s="194"/>
      <c r="AI252" s="194"/>
      <c r="AJ252" s="194"/>
      <c r="AK252" s="194"/>
      <c r="AL252" s="194"/>
      <c r="AM252" s="194"/>
      <c r="AN252" s="194"/>
      <c r="AO252" s="194"/>
      <c r="AP252" s="194"/>
      <c r="AQ252" s="194"/>
      <c r="AR252" s="194"/>
      <c r="AS252" s="194"/>
      <c r="AT252" s="194"/>
      <c r="AU252" s="194"/>
      <c r="AV252" s="194"/>
      <c r="AW252" s="194"/>
      <c r="AX252" s="194"/>
      <c r="AY252" s="194"/>
      <c r="AZ252" s="194"/>
      <c r="BA252" s="194"/>
      <c r="BB252" s="194"/>
      <c r="BC252" s="194"/>
      <c r="BD252" s="194"/>
      <c r="BE252" s="194"/>
      <c r="BF252" s="194"/>
      <c r="BG252" s="194"/>
      <c r="BH252" s="194"/>
      <c r="BI252" s="194"/>
      <c r="BJ252" s="194"/>
      <c r="BK252" s="194"/>
      <c r="BL252" s="193"/>
      <c r="BM252" s="193"/>
    </row>
    <row r="253" spans="1:65" s="196" customFormat="1" ht="31.5" x14ac:dyDescent="0.2">
      <c r="A253" s="216" t="s">
        <v>273</v>
      </c>
      <c r="B253" s="216" t="s">
        <v>274</v>
      </c>
      <c r="C253" s="216" t="s">
        <v>261</v>
      </c>
      <c r="D253" s="216" t="s">
        <v>34</v>
      </c>
      <c r="E253" s="216" t="s">
        <v>19</v>
      </c>
      <c r="F253" s="194"/>
      <c r="G253" s="194"/>
      <c r="H253" s="194"/>
      <c r="I253" s="194"/>
      <c r="J253" s="193"/>
      <c r="K253" s="193"/>
      <c r="L253" s="212"/>
      <c r="M253" s="212"/>
      <c r="N253" s="194"/>
      <c r="O253" s="194"/>
      <c r="P253" s="194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  <c r="AA253" s="194"/>
      <c r="AB253" s="194"/>
      <c r="AC253" s="194"/>
      <c r="AD253" s="194"/>
      <c r="AE253" s="194"/>
      <c r="AF253" s="194"/>
      <c r="AG253" s="194"/>
      <c r="AH253" s="194"/>
      <c r="AI253" s="194"/>
      <c r="AJ253" s="194"/>
      <c r="AK253" s="194"/>
      <c r="AL253" s="194"/>
      <c r="AM253" s="194"/>
      <c r="AN253" s="194"/>
      <c r="AO253" s="194"/>
      <c r="AP253" s="194"/>
      <c r="AQ253" s="194"/>
      <c r="AR253" s="194"/>
      <c r="AS253" s="194"/>
      <c r="AT253" s="194"/>
      <c r="AU253" s="194"/>
      <c r="AV253" s="194"/>
      <c r="AW253" s="194"/>
      <c r="AX253" s="194"/>
      <c r="AY253" s="194"/>
      <c r="AZ253" s="194"/>
      <c r="BA253" s="194"/>
      <c r="BB253" s="194"/>
      <c r="BC253" s="194"/>
      <c r="BD253" s="194"/>
      <c r="BE253" s="194"/>
      <c r="BF253" s="194"/>
      <c r="BG253" s="194"/>
      <c r="BH253" s="194"/>
      <c r="BI253" s="194"/>
      <c r="BJ253" s="194"/>
      <c r="BK253" s="194"/>
      <c r="BL253" s="193"/>
      <c r="BM253" s="193"/>
    </row>
    <row r="254" spans="1:65" s="196" customFormat="1" ht="15.75" x14ac:dyDescent="0.2">
      <c r="A254" s="217">
        <v>0</v>
      </c>
      <c r="B254" s="218"/>
      <c r="C254" s="219">
        <v>0</v>
      </c>
      <c r="D254" s="220">
        <v>0</v>
      </c>
      <c r="E254" s="221">
        <f t="shared" ref="E254:E266" si="13">IF(A254="","",IF(C254="","",IF(D254="","",ROUND(ROUND(D254,4)*ROUND(C254,2)*ROUND(A254,2),2))))</f>
        <v>0</v>
      </c>
      <c r="F254" s="194"/>
      <c r="G254" s="194"/>
      <c r="H254" s="194"/>
      <c r="I254" s="194"/>
      <c r="J254" s="193"/>
      <c r="K254" s="193"/>
      <c r="L254" s="212"/>
      <c r="M254" s="212"/>
      <c r="N254" s="194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  <c r="AA254" s="194"/>
      <c r="AB254" s="194"/>
      <c r="AC254" s="194"/>
      <c r="AD254" s="194"/>
      <c r="AE254" s="194"/>
      <c r="AF254" s="194"/>
      <c r="AG254" s="194"/>
      <c r="AH254" s="194"/>
      <c r="AI254" s="194"/>
      <c r="AJ254" s="194"/>
      <c r="AK254" s="194"/>
      <c r="AL254" s="194"/>
      <c r="AM254" s="194"/>
      <c r="AN254" s="194"/>
      <c r="AO254" s="194"/>
      <c r="AP254" s="194"/>
      <c r="AQ254" s="194"/>
      <c r="AR254" s="194"/>
      <c r="AS254" s="194"/>
      <c r="AT254" s="194"/>
      <c r="AU254" s="194"/>
      <c r="AV254" s="194"/>
      <c r="AW254" s="194"/>
      <c r="AX254" s="194"/>
      <c r="AY254" s="194"/>
      <c r="AZ254" s="194"/>
      <c r="BA254" s="194"/>
      <c r="BB254" s="194"/>
      <c r="BC254" s="194"/>
      <c r="BD254" s="194"/>
      <c r="BE254" s="194"/>
      <c r="BF254" s="194"/>
      <c r="BG254" s="194"/>
      <c r="BH254" s="194"/>
      <c r="BI254" s="194"/>
      <c r="BJ254" s="194"/>
      <c r="BK254" s="194"/>
      <c r="BL254" s="193"/>
      <c r="BM254" s="193"/>
    </row>
    <row r="255" spans="1:65" s="196" customFormat="1" ht="15.75" x14ac:dyDescent="0.2">
      <c r="A255" s="217">
        <v>0</v>
      </c>
      <c r="B255" s="218"/>
      <c r="C255" s="219">
        <v>0</v>
      </c>
      <c r="D255" s="220">
        <v>0</v>
      </c>
      <c r="E255" s="221">
        <f t="shared" si="13"/>
        <v>0</v>
      </c>
      <c r="F255" s="194"/>
      <c r="G255" s="194"/>
      <c r="H255" s="194"/>
      <c r="I255" s="194"/>
      <c r="J255" s="193"/>
      <c r="K255" s="193"/>
      <c r="L255" s="212"/>
      <c r="M255" s="212"/>
      <c r="N255" s="194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  <c r="AA255" s="194"/>
      <c r="AB255" s="194"/>
      <c r="AC255" s="194"/>
      <c r="AD255" s="194"/>
      <c r="AE255" s="194"/>
      <c r="AF255" s="194"/>
      <c r="AG255" s="194"/>
      <c r="AH255" s="194"/>
      <c r="AI255" s="194"/>
      <c r="AJ255" s="194"/>
      <c r="AK255" s="194"/>
      <c r="AL255" s="194"/>
      <c r="AM255" s="194"/>
      <c r="AN255" s="194"/>
      <c r="AO255" s="194"/>
      <c r="AP255" s="194"/>
      <c r="AQ255" s="194"/>
      <c r="AR255" s="194"/>
      <c r="AS255" s="194"/>
      <c r="AT255" s="194"/>
      <c r="AU255" s="194"/>
      <c r="AV255" s="194"/>
      <c r="AW255" s="194"/>
      <c r="AX255" s="194"/>
      <c r="AY255" s="194"/>
      <c r="AZ255" s="194"/>
      <c r="BA255" s="194"/>
      <c r="BB255" s="194"/>
      <c r="BC255" s="194"/>
      <c r="BD255" s="194"/>
      <c r="BE255" s="194"/>
      <c r="BF255" s="194"/>
      <c r="BG255" s="194"/>
      <c r="BH255" s="194"/>
      <c r="BI255" s="194"/>
      <c r="BJ255" s="194"/>
      <c r="BK255" s="194"/>
      <c r="BL255" s="193"/>
      <c r="BM255" s="193"/>
    </row>
    <row r="256" spans="1:65" s="196" customFormat="1" ht="15.75" x14ac:dyDescent="0.2">
      <c r="A256" s="217">
        <v>0</v>
      </c>
      <c r="B256" s="218"/>
      <c r="C256" s="219">
        <v>0</v>
      </c>
      <c r="D256" s="220">
        <v>0</v>
      </c>
      <c r="E256" s="221">
        <f t="shared" si="13"/>
        <v>0</v>
      </c>
      <c r="F256" s="194"/>
      <c r="G256" s="194"/>
      <c r="H256" s="194"/>
      <c r="I256" s="194"/>
      <c r="J256" s="193"/>
      <c r="K256" s="193"/>
      <c r="L256" s="212"/>
      <c r="M256" s="212"/>
      <c r="N256" s="194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  <c r="AA256" s="194"/>
      <c r="AB256" s="194"/>
      <c r="AC256" s="194"/>
      <c r="AD256" s="194"/>
      <c r="AE256" s="194"/>
      <c r="AF256" s="194"/>
      <c r="AG256" s="194"/>
      <c r="AH256" s="194"/>
      <c r="AI256" s="194"/>
      <c r="AJ256" s="194"/>
      <c r="AK256" s="194"/>
      <c r="AL256" s="194"/>
      <c r="AM256" s="194"/>
      <c r="AN256" s="194"/>
      <c r="AO256" s="194"/>
      <c r="AP256" s="194"/>
      <c r="AQ256" s="194"/>
      <c r="AR256" s="194"/>
      <c r="AS256" s="194"/>
      <c r="AT256" s="194"/>
      <c r="AU256" s="194"/>
      <c r="AV256" s="194"/>
      <c r="AW256" s="194"/>
      <c r="AX256" s="194"/>
      <c r="AY256" s="194"/>
      <c r="AZ256" s="194"/>
      <c r="BA256" s="194"/>
      <c r="BB256" s="194"/>
      <c r="BC256" s="194"/>
      <c r="BD256" s="194"/>
      <c r="BE256" s="194"/>
      <c r="BF256" s="194"/>
      <c r="BG256" s="194"/>
      <c r="BH256" s="194"/>
      <c r="BI256" s="194"/>
      <c r="BJ256" s="194"/>
      <c r="BK256" s="194"/>
      <c r="BL256" s="193"/>
      <c r="BM256" s="193"/>
    </row>
    <row r="257" spans="1:65" s="196" customFormat="1" ht="15.75" x14ac:dyDescent="0.2">
      <c r="A257" s="217">
        <v>0</v>
      </c>
      <c r="B257" s="218"/>
      <c r="C257" s="219">
        <v>0</v>
      </c>
      <c r="D257" s="220">
        <v>0</v>
      </c>
      <c r="E257" s="221">
        <f t="shared" si="13"/>
        <v>0</v>
      </c>
      <c r="F257" s="194"/>
      <c r="G257" s="194"/>
      <c r="H257" s="194"/>
      <c r="I257" s="194"/>
      <c r="J257" s="193"/>
      <c r="K257" s="193"/>
      <c r="L257" s="212"/>
      <c r="M257" s="212"/>
      <c r="N257" s="194"/>
      <c r="O257" s="194"/>
      <c r="P257" s="194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  <c r="AA257" s="194"/>
      <c r="AB257" s="194"/>
      <c r="AC257" s="194"/>
      <c r="AD257" s="194"/>
      <c r="AE257" s="194"/>
      <c r="AF257" s="194"/>
      <c r="AG257" s="194"/>
      <c r="AH257" s="194"/>
      <c r="AI257" s="194"/>
      <c r="AJ257" s="194"/>
      <c r="AK257" s="194"/>
      <c r="AL257" s="194"/>
      <c r="AM257" s="194"/>
      <c r="AN257" s="194"/>
      <c r="AO257" s="194"/>
      <c r="AP257" s="194"/>
      <c r="AQ257" s="194"/>
      <c r="AR257" s="194"/>
      <c r="AS257" s="194"/>
      <c r="AT257" s="194"/>
      <c r="AU257" s="194"/>
      <c r="AV257" s="194"/>
      <c r="AW257" s="194"/>
      <c r="AX257" s="194"/>
      <c r="AY257" s="194"/>
      <c r="AZ257" s="194"/>
      <c r="BA257" s="194"/>
      <c r="BB257" s="194"/>
      <c r="BC257" s="194"/>
      <c r="BD257" s="194"/>
      <c r="BE257" s="194"/>
      <c r="BF257" s="194"/>
      <c r="BG257" s="194"/>
      <c r="BH257" s="194"/>
      <c r="BI257" s="194"/>
      <c r="BJ257" s="194"/>
      <c r="BK257" s="194"/>
      <c r="BL257" s="193"/>
      <c r="BM257" s="193"/>
    </row>
    <row r="258" spans="1:65" s="196" customFormat="1" ht="15.75" x14ac:dyDescent="0.2">
      <c r="A258" s="217">
        <v>0</v>
      </c>
      <c r="B258" s="218"/>
      <c r="C258" s="219">
        <v>0</v>
      </c>
      <c r="D258" s="220">
        <v>0</v>
      </c>
      <c r="E258" s="221">
        <f t="shared" si="13"/>
        <v>0</v>
      </c>
      <c r="F258" s="194"/>
      <c r="G258" s="194"/>
      <c r="H258" s="194"/>
      <c r="I258" s="194"/>
      <c r="J258" s="193"/>
      <c r="K258" s="193"/>
      <c r="L258" s="212"/>
      <c r="M258" s="212"/>
      <c r="N258" s="194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  <c r="AA258" s="194"/>
      <c r="AB258" s="194"/>
      <c r="AC258" s="194"/>
      <c r="AD258" s="194"/>
      <c r="AE258" s="194"/>
      <c r="AF258" s="194"/>
      <c r="AG258" s="194"/>
      <c r="AH258" s="194"/>
      <c r="AI258" s="194"/>
      <c r="AJ258" s="194"/>
      <c r="AK258" s="194"/>
      <c r="AL258" s="194"/>
      <c r="AM258" s="194"/>
      <c r="AN258" s="194"/>
      <c r="AO258" s="194"/>
      <c r="AP258" s="194"/>
      <c r="AQ258" s="194"/>
      <c r="AR258" s="194"/>
      <c r="AS258" s="194"/>
      <c r="AT258" s="194"/>
      <c r="AU258" s="194"/>
      <c r="AV258" s="194"/>
      <c r="AW258" s="194"/>
      <c r="AX258" s="194"/>
      <c r="AY258" s="194"/>
      <c r="AZ258" s="194"/>
      <c r="BA258" s="194"/>
      <c r="BB258" s="194"/>
      <c r="BC258" s="194"/>
      <c r="BD258" s="194"/>
      <c r="BE258" s="194"/>
      <c r="BF258" s="194"/>
      <c r="BG258" s="194"/>
      <c r="BH258" s="194"/>
      <c r="BI258" s="194"/>
      <c r="BJ258" s="194"/>
      <c r="BK258" s="194"/>
      <c r="BL258" s="193"/>
      <c r="BM258" s="193"/>
    </row>
    <row r="259" spans="1:65" s="196" customFormat="1" ht="15.75" x14ac:dyDescent="0.2">
      <c r="A259" s="217">
        <v>0</v>
      </c>
      <c r="B259" s="218"/>
      <c r="C259" s="219">
        <v>0</v>
      </c>
      <c r="D259" s="220">
        <v>0</v>
      </c>
      <c r="E259" s="221">
        <f t="shared" si="13"/>
        <v>0</v>
      </c>
      <c r="F259" s="194"/>
      <c r="G259" s="194"/>
      <c r="H259" s="194"/>
      <c r="I259" s="194"/>
      <c r="J259" s="193"/>
      <c r="K259" s="193"/>
      <c r="L259" s="212"/>
      <c r="M259" s="212"/>
      <c r="N259" s="194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  <c r="AA259" s="194"/>
      <c r="AB259" s="194"/>
      <c r="AC259" s="194"/>
      <c r="AD259" s="194"/>
      <c r="AE259" s="194"/>
      <c r="AF259" s="194"/>
      <c r="AG259" s="194"/>
      <c r="AH259" s="194"/>
      <c r="AI259" s="194"/>
      <c r="AJ259" s="194"/>
      <c r="AK259" s="194"/>
      <c r="AL259" s="194"/>
      <c r="AM259" s="194"/>
      <c r="AN259" s="194"/>
      <c r="AO259" s="194"/>
      <c r="AP259" s="194"/>
      <c r="AQ259" s="194"/>
      <c r="AR259" s="194"/>
      <c r="AS259" s="194"/>
      <c r="AT259" s="194"/>
      <c r="AU259" s="194"/>
      <c r="AV259" s="194"/>
      <c r="AW259" s="194"/>
      <c r="AX259" s="194"/>
      <c r="AY259" s="194"/>
      <c r="AZ259" s="194"/>
      <c r="BA259" s="194"/>
      <c r="BB259" s="194"/>
      <c r="BC259" s="194"/>
      <c r="BD259" s="194"/>
      <c r="BE259" s="194"/>
      <c r="BF259" s="194"/>
      <c r="BG259" s="194"/>
      <c r="BH259" s="194"/>
      <c r="BI259" s="194"/>
      <c r="BJ259" s="194"/>
      <c r="BK259" s="194"/>
      <c r="BL259" s="193"/>
      <c r="BM259" s="193"/>
    </row>
    <row r="260" spans="1:65" s="196" customFormat="1" ht="15.75" x14ac:dyDescent="0.2">
      <c r="A260" s="217">
        <v>0</v>
      </c>
      <c r="B260" s="218"/>
      <c r="C260" s="219">
        <v>0</v>
      </c>
      <c r="D260" s="220">
        <v>0</v>
      </c>
      <c r="E260" s="221">
        <f t="shared" si="13"/>
        <v>0</v>
      </c>
      <c r="F260" s="194"/>
      <c r="G260" s="194"/>
      <c r="H260" s="194"/>
      <c r="I260" s="194"/>
      <c r="J260" s="193"/>
      <c r="K260" s="193"/>
      <c r="L260" s="212"/>
      <c r="M260" s="212"/>
      <c r="N260" s="194"/>
      <c r="O260" s="194"/>
      <c r="P260" s="194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  <c r="AA260" s="194"/>
      <c r="AB260" s="194"/>
      <c r="AC260" s="194"/>
      <c r="AD260" s="194"/>
      <c r="AE260" s="194"/>
      <c r="AF260" s="194"/>
      <c r="AG260" s="194"/>
      <c r="AH260" s="194"/>
      <c r="AI260" s="194"/>
      <c r="AJ260" s="194"/>
      <c r="AK260" s="194"/>
      <c r="AL260" s="194"/>
      <c r="AM260" s="194"/>
      <c r="AN260" s="194"/>
      <c r="AO260" s="194"/>
      <c r="AP260" s="194"/>
      <c r="AQ260" s="194"/>
      <c r="AR260" s="194"/>
      <c r="AS260" s="194"/>
      <c r="AT260" s="194"/>
      <c r="AU260" s="194"/>
      <c r="AV260" s="194"/>
      <c r="AW260" s="194"/>
      <c r="AX260" s="194"/>
      <c r="AY260" s="194"/>
      <c r="AZ260" s="194"/>
      <c r="BA260" s="194"/>
      <c r="BB260" s="194"/>
      <c r="BC260" s="194"/>
      <c r="BD260" s="194"/>
      <c r="BE260" s="194"/>
      <c r="BF260" s="194"/>
      <c r="BG260" s="194"/>
      <c r="BH260" s="194"/>
      <c r="BI260" s="194"/>
      <c r="BJ260" s="194"/>
      <c r="BK260" s="194"/>
      <c r="BL260" s="193"/>
      <c r="BM260" s="193"/>
    </row>
    <row r="261" spans="1:65" s="196" customFormat="1" ht="15.75" x14ac:dyDescent="0.2">
      <c r="A261" s="217">
        <v>0</v>
      </c>
      <c r="B261" s="218"/>
      <c r="C261" s="219">
        <v>0</v>
      </c>
      <c r="D261" s="220">
        <v>0</v>
      </c>
      <c r="E261" s="221">
        <f t="shared" si="13"/>
        <v>0</v>
      </c>
      <c r="F261" s="194"/>
      <c r="G261" s="194"/>
      <c r="H261" s="194"/>
      <c r="I261" s="194"/>
      <c r="J261" s="193"/>
      <c r="K261" s="193"/>
      <c r="L261" s="212"/>
      <c r="M261" s="212"/>
      <c r="N261" s="194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  <c r="AA261" s="194"/>
      <c r="AB261" s="194"/>
      <c r="AC261" s="194"/>
      <c r="AD261" s="194"/>
      <c r="AE261" s="194"/>
      <c r="AF261" s="194"/>
      <c r="AG261" s="194"/>
      <c r="AH261" s="194"/>
      <c r="AI261" s="194"/>
      <c r="AJ261" s="194"/>
      <c r="AK261" s="194"/>
      <c r="AL261" s="194"/>
      <c r="AM261" s="194"/>
      <c r="AN261" s="194"/>
      <c r="AO261" s="194"/>
      <c r="AP261" s="194"/>
      <c r="AQ261" s="194"/>
      <c r="AR261" s="194"/>
      <c r="AS261" s="194"/>
      <c r="AT261" s="194"/>
      <c r="AU261" s="194"/>
      <c r="AV261" s="194"/>
      <c r="AW261" s="194"/>
      <c r="AX261" s="194"/>
      <c r="AY261" s="194"/>
      <c r="AZ261" s="194"/>
      <c r="BA261" s="194"/>
      <c r="BB261" s="194"/>
      <c r="BC261" s="194"/>
      <c r="BD261" s="194"/>
      <c r="BE261" s="194"/>
      <c r="BF261" s="194"/>
      <c r="BG261" s="194"/>
      <c r="BH261" s="194"/>
      <c r="BI261" s="194"/>
      <c r="BJ261" s="194"/>
      <c r="BK261" s="194"/>
      <c r="BL261" s="193"/>
      <c r="BM261" s="193"/>
    </row>
    <row r="262" spans="1:65" s="196" customFormat="1" ht="15.75" x14ac:dyDescent="0.2">
      <c r="A262" s="217">
        <v>0</v>
      </c>
      <c r="B262" s="218"/>
      <c r="C262" s="219">
        <v>0</v>
      </c>
      <c r="D262" s="220">
        <v>0</v>
      </c>
      <c r="E262" s="221">
        <f t="shared" si="13"/>
        <v>0</v>
      </c>
      <c r="F262" s="194"/>
      <c r="G262" s="194"/>
      <c r="H262" s="194"/>
      <c r="I262" s="194"/>
      <c r="J262" s="193"/>
      <c r="K262" s="193"/>
      <c r="L262" s="212"/>
      <c r="M262" s="212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  <c r="Z262" s="194"/>
      <c r="AA262" s="194"/>
      <c r="AB262" s="194"/>
      <c r="AC262" s="194"/>
      <c r="AD262" s="194"/>
      <c r="AE262" s="194"/>
      <c r="AF262" s="194"/>
      <c r="AG262" s="194"/>
      <c r="AH262" s="194"/>
      <c r="AI262" s="194"/>
      <c r="AJ262" s="194"/>
      <c r="AK262" s="194"/>
      <c r="AL262" s="194"/>
      <c r="AM262" s="194"/>
      <c r="AN262" s="194"/>
      <c r="AO262" s="194"/>
      <c r="AP262" s="194"/>
      <c r="AQ262" s="194"/>
      <c r="AR262" s="194"/>
      <c r="AS262" s="194"/>
      <c r="AT262" s="194"/>
      <c r="AU262" s="194"/>
      <c r="AV262" s="194"/>
      <c r="AW262" s="194"/>
      <c r="AX262" s="194"/>
      <c r="AY262" s="194"/>
      <c r="AZ262" s="194"/>
      <c r="BA262" s="194"/>
      <c r="BB262" s="194"/>
      <c r="BC262" s="194"/>
      <c r="BD262" s="194"/>
      <c r="BE262" s="194"/>
      <c r="BF262" s="194"/>
      <c r="BG262" s="194"/>
      <c r="BH262" s="194"/>
      <c r="BI262" s="194"/>
      <c r="BJ262" s="194"/>
      <c r="BK262" s="194"/>
      <c r="BL262" s="193"/>
      <c r="BM262" s="193"/>
    </row>
    <row r="263" spans="1:65" s="196" customFormat="1" ht="15.75" x14ac:dyDescent="0.2">
      <c r="A263" s="217">
        <v>0</v>
      </c>
      <c r="B263" s="218"/>
      <c r="C263" s="219">
        <v>0</v>
      </c>
      <c r="D263" s="220">
        <v>0</v>
      </c>
      <c r="E263" s="221">
        <f t="shared" si="13"/>
        <v>0</v>
      </c>
      <c r="F263" s="194"/>
      <c r="G263" s="194"/>
      <c r="H263" s="194"/>
      <c r="I263" s="194"/>
      <c r="J263" s="193"/>
      <c r="K263" s="193"/>
      <c r="L263" s="212"/>
      <c r="M263" s="212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  <c r="Z263" s="194"/>
      <c r="AA263" s="194"/>
      <c r="AB263" s="194"/>
      <c r="AC263" s="194"/>
      <c r="AD263" s="194"/>
      <c r="AE263" s="194"/>
      <c r="AF263" s="194"/>
      <c r="AG263" s="194"/>
      <c r="AH263" s="194"/>
      <c r="AI263" s="194"/>
      <c r="AJ263" s="194"/>
      <c r="AK263" s="194"/>
      <c r="AL263" s="194"/>
      <c r="AM263" s="194"/>
      <c r="AN263" s="194"/>
      <c r="AO263" s="194"/>
      <c r="AP263" s="194"/>
      <c r="AQ263" s="194"/>
      <c r="AR263" s="194"/>
      <c r="AS263" s="194"/>
      <c r="AT263" s="194"/>
      <c r="AU263" s="194"/>
      <c r="AV263" s="194"/>
      <c r="AW263" s="194"/>
      <c r="AX263" s="194"/>
      <c r="AY263" s="194"/>
      <c r="AZ263" s="194"/>
      <c r="BA263" s="194"/>
      <c r="BB263" s="194"/>
      <c r="BC263" s="194"/>
      <c r="BD263" s="194"/>
      <c r="BE263" s="194"/>
      <c r="BF263" s="194"/>
      <c r="BG263" s="194"/>
      <c r="BH263" s="194"/>
      <c r="BI263" s="194"/>
      <c r="BJ263" s="194"/>
      <c r="BK263" s="194"/>
      <c r="BL263" s="193"/>
      <c r="BM263" s="193"/>
    </row>
    <row r="264" spans="1:65" s="196" customFormat="1" ht="15.75" x14ac:dyDescent="0.2">
      <c r="A264" s="217">
        <v>0</v>
      </c>
      <c r="B264" s="218"/>
      <c r="C264" s="219">
        <v>0</v>
      </c>
      <c r="D264" s="220">
        <v>0</v>
      </c>
      <c r="E264" s="221">
        <f t="shared" si="13"/>
        <v>0</v>
      </c>
      <c r="F264" s="194"/>
      <c r="G264" s="194"/>
      <c r="H264" s="194"/>
      <c r="I264" s="194"/>
      <c r="J264" s="193"/>
      <c r="K264" s="193"/>
      <c r="L264" s="212"/>
      <c r="M264" s="212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  <c r="Z264" s="194"/>
      <c r="AA264" s="194"/>
      <c r="AB264" s="194"/>
      <c r="AC264" s="194"/>
      <c r="AD264" s="194"/>
      <c r="AE264" s="194"/>
      <c r="AF264" s="194"/>
      <c r="AG264" s="194"/>
      <c r="AH264" s="194"/>
      <c r="AI264" s="194"/>
      <c r="AJ264" s="194"/>
      <c r="AK264" s="194"/>
      <c r="AL264" s="194"/>
      <c r="AM264" s="194"/>
      <c r="AN264" s="194"/>
      <c r="AO264" s="194"/>
      <c r="AP264" s="194"/>
      <c r="AQ264" s="194"/>
      <c r="AR264" s="194"/>
      <c r="AS264" s="194"/>
      <c r="AT264" s="194"/>
      <c r="AU264" s="194"/>
      <c r="AV264" s="194"/>
      <c r="AW264" s="194"/>
      <c r="AX264" s="194"/>
      <c r="AY264" s="194"/>
      <c r="AZ264" s="194"/>
      <c r="BA264" s="194"/>
      <c r="BB264" s="194"/>
      <c r="BC264" s="194"/>
      <c r="BD264" s="194"/>
      <c r="BE264" s="194"/>
      <c r="BF264" s="194"/>
      <c r="BG264" s="194"/>
      <c r="BH264" s="194"/>
      <c r="BI264" s="194"/>
      <c r="BJ264" s="194"/>
      <c r="BK264" s="194"/>
      <c r="BL264" s="193"/>
      <c r="BM264" s="193"/>
    </row>
    <row r="265" spans="1:65" s="196" customFormat="1" ht="15.75" x14ac:dyDescent="0.2">
      <c r="A265" s="217">
        <v>0</v>
      </c>
      <c r="B265" s="218"/>
      <c r="C265" s="219">
        <v>0</v>
      </c>
      <c r="D265" s="220">
        <v>0</v>
      </c>
      <c r="E265" s="221">
        <f t="shared" si="13"/>
        <v>0</v>
      </c>
      <c r="F265" s="194"/>
      <c r="G265" s="194"/>
      <c r="H265" s="194"/>
      <c r="I265" s="194"/>
      <c r="J265" s="193"/>
      <c r="K265" s="193"/>
      <c r="L265" s="212"/>
      <c r="M265" s="212"/>
      <c r="N265" s="194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  <c r="Z265" s="194"/>
      <c r="AA265" s="194"/>
      <c r="AB265" s="194"/>
      <c r="AC265" s="194"/>
      <c r="AD265" s="194"/>
      <c r="AE265" s="194"/>
      <c r="AF265" s="194"/>
      <c r="AG265" s="194"/>
      <c r="AH265" s="194"/>
      <c r="AI265" s="194"/>
      <c r="AJ265" s="194"/>
      <c r="AK265" s="194"/>
      <c r="AL265" s="194"/>
      <c r="AM265" s="194"/>
      <c r="AN265" s="194"/>
      <c r="AO265" s="194"/>
      <c r="AP265" s="194"/>
      <c r="AQ265" s="194"/>
      <c r="AR265" s="194"/>
      <c r="AS265" s="194"/>
      <c r="AT265" s="194"/>
      <c r="AU265" s="194"/>
      <c r="AV265" s="194"/>
      <c r="AW265" s="194"/>
      <c r="AX265" s="194"/>
      <c r="AY265" s="194"/>
      <c r="AZ265" s="194"/>
      <c r="BA265" s="194"/>
      <c r="BB265" s="194"/>
      <c r="BC265" s="194"/>
      <c r="BD265" s="194"/>
      <c r="BE265" s="194"/>
      <c r="BF265" s="194"/>
      <c r="BG265" s="194"/>
      <c r="BH265" s="194"/>
      <c r="BI265" s="194"/>
      <c r="BJ265" s="194"/>
      <c r="BK265" s="194"/>
      <c r="BL265" s="193"/>
      <c r="BM265" s="193"/>
    </row>
    <row r="266" spans="1:65" s="196" customFormat="1" ht="15.75" x14ac:dyDescent="0.2">
      <c r="A266" s="217">
        <v>0</v>
      </c>
      <c r="B266" s="218"/>
      <c r="C266" s="219">
        <v>0</v>
      </c>
      <c r="D266" s="220">
        <v>0</v>
      </c>
      <c r="E266" s="221">
        <f t="shared" si="13"/>
        <v>0</v>
      </c>
      <c r="F266" s="194"/>
      <c r="G266" s="223" t="s">
        <v>286</v>
      </c>
      <c r="H266" s="223" t="s">
        <v>287</v>
      </c>
      <c r="I266" s="194"/>
      <c r="J266" s="193"/>
      <c r="K266" s="193"/>
      <c r="L266" s="212"/>
      <c r="M266" s="212"/>
      <c r="N266" s="194"/>
      <c r="O266" s="194"/>
      <c r="P266" s="194"/>
      <c r="Q266" s="194"/>
      <c r="R266" s="194"/>
      <c r="S266" s="194"/>
      <c r="T266" s="194"/>
      <c r="U266" s="194"/>
      <c r="V266" s="194"/>
      <c r="W266" s="194"/>
      <c r="X266" s="194"/>
      <c r="Y266" s="194"/>
      <c r="Z266" s="194"/>
      <c r="AA266" s="194"/>
      <c r="AB266" s="194"/>
      <c r="AC266" s="194"/>
      <c r="AD266" s="194"/>
      <c r="AE266" s="194"/>
      <c r="AF266" s="194"/>
      <c r="AG266" s="194"/>
      <c r="AH266" s="194"/>
      <c r="AI266" s="194"/>
      <c r="AJ266" s="194"/>
      <c r="AK266" s="194"/>
      <c r="AL266" s="194"/>
      <c r="AM266" s="194"/>
      <c r="AN266" s="194"/>
      <c r="AO266" s="194"/>
      <c r="AP266" s="194"/>
      <c r="AQ266" s="194"/>
      <c r="AR266" s="194"/>
      <c r="AS266" s="194"/>
      <c r="AT266" s="194"/>
      <c r="AU266" s="194"/>
      <c r="AV266" s="194"/>
      <c r="AW266" s="194"/>
      <c r="AX266" s="194"/>
      <c r="AY266" s="194"/>
      <c r="AZ266" s="194"/>
      <c r="BA266" s="194"/>
      <c r="BB266" s="194"/>
      <c r="BC266" s="194"/>
      <c r="BD266" s="194"/>
      <c r="BE266" s="194"/>
      <c r="BF266" s="194"/>
      <c r="BG266" s="194"/>
      <c r="BH266" s="194"/>
      <c r="BI266" s="194"/>
      <c r="BJ266" s="194"/>
      <c r="BK266" s="194"/>
      <c r="BL266" s="193"/>
      <c r="BM266" s="193"/>
    </row>
    <row r="267" spans="1:65" s="196" customFormat="1" ht="20.100000000000001" customHeight="1" x14ac:dyDescent="0.2">
      <c r="A267" s="247" t="str">
        <f xml:space="preserve"> "TOTAL"&amp;MID(A252,3,40)</f>
        <v>TOTAL Servicios y asesoramiento externos</v>
      </c>
      <c r="B267" s="245"/>
      <c r="C267" s="245"/>
      <c r="D267" s="245"/>
      <c r="E267" s="248">
        <f>SUM(E254:E266)</f>
        <v>0</v>
      </c>
      <c r="F267" s="194"/>
      <c r="G267" s="225">
        <f>+E267+G250</f>
        <v>0</v>
      </c>
      <c r="H267" s="225">
        <f ca="1">+$H$2-INDIRECT($J$7)+G267</f>
        <v>0</v>
      </c>
      <c r="I267" s="194"/>
      <c r="J267" s="193"/>
      <c r="K267" s="193"/>
      <c r="L267" s="212"/>
      <c r="M267" s="212"/>
      <c r="N267" s="194"/>
      <c r="O267" s="194"/>
      <c r="P267" s="194"/>
      <c r="Q267" s="194"/>
      <c r="R267" s="194"/>
      <c r="S267" s="194"/>
      <c r="T267" s="194"/>
      <c r="U267" s="194"/>
      <c r="V267" s="194"/>
      <c r="W267" s="194"/>
      <c r="X267" s="194"/>
      <c r="Y267" s="194"/>
      <c r="Z267" s="194"/>
      <c r="AA267" s="194"/>
      <c r="AB267" s="194"/>
      <c r="AC267" s="194"/>
      <c r="AD267" s="194"/>
      <c r="AE267" s="194"/>
      <c r="AF267" s="194"/>
      <c r="AG267" s="194"/>
      <c r="AH267" s="194"/>
      <c r="AI267" s="194"/>
      <c r="AJ267" s="194"/>
      <c r="AK267" s="194"/>
      <c r="AL267" s="194"/>
      <c r="AM267" s="194"/>
      <c r="AN267" s="194"/>
      <c r="AO267" s="194"/>
      <c r="AP267" s="194"/>
      <c r="AQ267" s="194"/>
      <c r="AR267" s="194"/>
      <c r="AS267" s="194"/>
      <c r="AT267" s="194"/>
      <c r="AU267" s="194"/>
      <c r="AV267" s="194"/>
      <c r="AW267" s="194"/>
      <c r="AX267" s="194"/>
      <c r="AY267" s="194"/>
      <c r="AZ267" s="194"/>
      <c r="BA267" s="194"/>
      <c r="BB267" s="194"/>
      <c r="BC267" s="194"/>
      <c r="BD267" s="194"/>
      <c r="BE267" s="194"/>
      <c r="BF267" s="194"/>
      <c r="BG267" s="194"/>
      <c r="BH267" s="194"/>
      <c r="BI267" s="194"/>
      <c r="BJ267" s="194"/>
      <c r="BK267" s="194"/>
      <c r="BL267" s="193"/>
      <c r="BM267" s="193"/>
    </row>
    <row r="268" spans="1:65" s="196" customFormat="1" ht="20.100000000000001" customHeight="1" x14ac:dyDescent="0.2">
      <c r="A268" s="254"/>
      <c r="B268" s="254"/>
      <c r="C268" s="254"/>
      <c r="D268" s="254"/>
      <c r="E268" s="254"/>
      <c r="F268" s="194"/>
      <c r="G268" s="194"/>
      <c r="H268" s="194"/>
      <c r="I268" s="194"/>
      <c r="J268" s="193"/>
      <c r="K268" s="193"/>
      <c r="L268" s="212"/>
      <c r="M268" s="212"/>
      <c r="N268" s="194"/>
      <c r="O268" s="194"/>
      <c r="P268" s="194"/>
      <c r="Q268" s="194"/>
      <c r="R268" s="194"/>
      <c r="S268" s="194"/>
      <c r="T268" s="194"/>
      <c r="U268" s="194"/>
      <c r="V268" s="194"/>
      <c r="W268" s="194"/>
      <c r="X268" s="194"/>
      <c r="Y268" s="194"/>
      <c r="Z268" s="194"/>
      <c r="AA268" s="194"/>
      <c r="AB268" s="194"/>
      <c r="AC268" s="194"/>
      <c r="AD268" s="194"/>
      <c r="AE268" s="194"/>
      <c r="AF268" s="194"/>
      <c r="AG268" s="194"/>
      <c r="AH268" s="194"/>
      <c r="AI268" s="194"/>
      <c r="AJ268" s="194"/>
      <c r="AK268" s="194"/>
      <c r="AL268" s="194"/>
      <c r="AM268" s="194"/>
      <c r="AN268" s="194"/>
      <c r="AO268" s="194"/>
      <c r="AP268" s="194"/>
      <c r="AQ268" s="194"/>
      <c r="AR268" s="194"/>
      <c r="AS268" s="194"/>
      <c r="AT268" s="194"/>
      <c r="AU268" s="194"/>
      <c r="AV268" s="194"/>
      <c r="AW268" s="194"/>
      <c r="AX268" s="194"/>
      <c r="AY268" s="194"/>
      <c r="AZ268" s="194"/>
      <c r="BA268" s="194"/>
      <c r="BB268" s="194"/>
      <c r="BC268" s="194"/>
      <c r="BD268" s="194"/>
      <c r="BE268" s="194"/>
      <c r="BF268" s="194"/>
      <c r="BG268" s="194"/>
      <c r="BH268" s="194"/>
      <c r="BI268" s="194"/>
      <c r="BJ268" s="194"/>
      <c r="BK268" s="194"/>
      <c r="BL268" s="193"/>
      <c r="BM268" s="193"/>
    </row>
    <row r="269" spans="1:65" s="196" customFormat="1" ht="20.100000000000001" customHeight="1" x14ac:dyDescent="0.2">
      <c r="A269" s="247" t="str">
        <f>A196</f>
        <v>5. Equipos</v>
      </c>
      <c r="B269" s="245"/>
      <c r="C269" s="245"/>
      <c r="D269" s="245"/>
      <c r="E269" s="255"/>
      <c r="F269" s="194"/>
      <c r="G269" s="194"/>
      <c r="H269" s="194"/>
      <c r="I269" s="194"/>
      <c r="J269" s="193"/>
      <c r="K269" s="193"/>
      <c r="L269" s="212"/>
      <c r="M269" s="212"/>
      <c r="N269" s="194"/>
      <c r="O269" s="194"/>
      <c r="P269" s="194"/>
      <c r="Q269" s="194"/>
      <c r="R269" s="194"/>
      <c r="S269" s="194"/>
      <c r="T269" s="194"/>
      <c r="U269" s="194"/>
      <c r="V269" s="194"/>
      <c r="W269" s="194"/>
      <c r="X269" s="194"/>
      <c r="Y269" s="194"/>
      <c r="Z269" s="194"/>
      <c r="AA269" s="194"/>
      <c r="AB269" s="194"/>
      <c r="AC269" s="194"/>
      <c r="AD269" s="194"/>
      <c r="AE269" s="194"/>
      <c r="AF269" s="194"/>
      <c r="AG269" s="194"/>
      <c r="AH269" s="194"/>
      <c r="AI269" s="194"/>
      <c r="AJ269" s="194"/>
      <c r="AK269" s="194"/>
      <c r="AL269" s="194"/>
      <c r="AM269" s="194"/>
      <c r="AN269" s="194"/>
      <c r="AO269" s="194"/>
      <c r="AP269" s="194"/>
      <c r="AQ269" s="194"/>
      <c r="AR269" s="194"/>
      <c r="AS269" s="194"/>
      <c r="AT269" s="194"/>
      <c r="AU269" s="194"/>
      <c r="AV269" s="194"/>
      <c r="AW269" s="194"/>
      <c r="AX269" s="194"/>
      <c r="AY269" s="194"/>
      <c r="AZ269" s="194"/>
      <c r="BA269" s="194"/>
      <c r="BB269" s="194"/>
      <c r="BC269" s="194"/>
      <c r="BD269" s="194"/>
      <c r="BE269" s="194"/>
      <c r="BF269" s="194"/>
      <c r="BG269" s="194"/>
      <c r="BH269" s="194"/>
      <c r="BI269" s="194"/>
      <c r="BJ269" s="194"/>
      <c r="BK269" s="194"/>
      <c r="BL269" s="193"/>
      <c r="BM269" s="193"/>
    </row>
    <row r="270" spans="1:65" s="196" customFormat="1" ht="31.5" x14ac:dyDescent="0.2">
      <c r="A270" s="216" t="s">
        <v>281</v>
      </c>
      <c r="B270" s="216" t="s">
        <v>282</v>
      </c>
      <c r="C270" s="216" t="s">
        <v>283</v>
      </c>
      <c r="D270" s="216" t="s">
        <v>34</v>
      </c>
      <c r="E270" s="216" t="s">
        <v>19</v>
      </c>
      <c r="F270" s="194"/>
      <c r="G270" s="194"/>
      <c r="H270" s="194"/>
      <c r="I270" s="194"/>
      <c r="J270" s="193"/>
      <c r="K270" s="193"/>
      <c r="L270" s="212"/>
      <c r="M270" s="212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194"/>
      <c r="AD270" s="194"/>
      <c r="AE270" s="194"/>
      <c r="AF270" s="194"/>
      <c r="AG270" s="194"/>
      <c r="AH270" s="194"/>
      <c r="AI270" s="194"/>
      <c r="AJ270" s="194"/>
      <c r="AK270" s="194"/>
      <c r="AL270" s="194"/>
      <c r="AM270" s="194"/>
      <c r="AN270" s="194"/>
      <c r="AO270" s="194"/>
      <c r="AP270" s="194"/>
      <c r="AQ270" s="194"/>
      <c r="AR270" s="194"/>
      <c r="AS270" s="194"/>
      <c r="AT270" s="194"/>
      <c r="AU270" s="194"/>
      <c r="AV270" s="194"/>
      <c r="AW270" s="194"/>
      <c r="AX270" s="194"/>
      <c r="AY270" s="194"/>
      <c r="AZ270" s="194"/>
      <c r="BA270" s="194"/>
      <c r="BB270" s="194"/>
      <c r="BC270" s="194"/>
      <c r="BD270" s="194"/>
      <c r="BE270" s="194"/>
      <c r="BF270" s="194"/>
      <c r="BG270" s="194"/>
      <c r="BH270" s="194"/>
      <c r="BI270" s="194"/>
      <c r="BJ270" s="194"/>
      <c r="BK270" s="194"/>
      <c r="BL270" s="193"/>
      <c r="BM270" s="193"/>
    </row>
    <row r="271" spans="1:65" s="196" customFormat="1" ht="15.75" x14ac:dyDescent="0.2">
      <c r="A271" s="217">
        <v>0</v>
      </c>
      <c r="B271" s="218"/>
      <c r="C271" s="219">
        <v>0</v>
      </c>
      <c r="D271" s="220">
        <v>0</v>
      </c>
      <c r="E271" s="221">
        <f t="shared" ref="E271:E277" si="14">IF(A271="","",IF(C271="","",IF(D271="","",ROUND(ROUND(D271,4)*ROUND(C271,2)*ROUND(A271,2),2))))</f>
        <v>0</v>
      </c>
      <c r="F271" s="194"/>
      <c r="G271" s="194"/>
      <c r="H271" s="194"/>
      <c r="I271" s="194"/>
      <c r="J271" s="193"/>
      <c r="K271" s="193"/>
      <c r="L271" s="212"/>
      <c r="M271" s="212"/>
      <c r="N271" s="194"/>
      <c r="O271" s="194"/>
      <c r="P271" s="194"/>
      <c r="Q271" s="194"/>
      <c r="R271" s="194"/>
      <c r="S271" s="194"/>
      <c r="T271" s="194"/>
      <c r="U271" s="194"/>
      <c r="V271" s="194"/>
      <c r="W271" s="194"/>
      <c r="X271" s="194"/>
      <c r="Y271" s="194"/>
      <c r="Z271" s="194"/>
      <c r="AA271" s="194"/>
      <c r="AB271" s="194"/>
      <c r="AC271" s="194"/>
      <c r="AD271" s="194"/>
      <c r="AE271" s="194"/>
      <c r="AF271" s="194"/>
      <c r="AG271" s="194"/>
      <c r="AH271" s="194"/>
      <c r="AI271" s="194"/>
      <c r="AJ271" s="194"/>
      <c r="AK271" s="194"/>
      <c r="AL271" s="194"/>
      <c r="AM271" s="194"/>
      <c r="AN271" s="194"/>
      <c r="AO271" s="194"/>
      <c r="AP271" s="194"/>
      <c r="AQ271" s="194"/>
      <c r="AR271" s="194"/>
      <c r="AS271" s="194"/>
      <c r="AT271" s="194"/>
      <c r="AU271" s="194"/>
      <c r="AV271" s="194"/>
      <c r="AW271" s="194"/>
      <c r="AX271" s="194"/>
      <c r="AY271" s="194"/>
      <c r="AZ271" s="194"/>
      <c r="BA271" s="194"/>
      <c r="BB271" s="194"/>
      <c r="BC271" s="194"/>
      <c r="BD271" s="194"/>
      <c r="BE271" s="194"/>
      <c r="BF271" s="194"/>
      <c r="BG271" s="194"/>
      <c r="BH271" s="194"/>
      <c r="BI271" s="194"/>
      <c r="BJ271" s="194"/>
      <c r="BK271" s="194"/>
      <c r="BL271" s="193"/>
      <c r="BM271" s="193"/>
    </row>
    <row r="272" spans="1:65" s="196" customFormat="1" ht="15.75" x14ac:dyDescent="0.2">
      <c r="A272" s="217">
        <v>0</v>
      </c>
      <c r="B272" s="218"/>
      <c r="C272" s="219">
        <v>0</v>
      </c>
      <c r="D272" s="220">
        <v>0</v>
      </c>
      <c r="E272" s="221">
        <f t="shared" si="14"/>
        <v>0</v>
      </c>
      <c r="F272" s="194"/>
      <c r="G272" s="194"/>
      <c r="H272" s="194"/>
      <c r="I272" s="194"/>
      <c r="J272" s="193"/>
      <c r="K272" s="193"/>
      <c r="L272" s="212"/>
      <c r="M272" s="212"/>
      <c r="N272" s="194"/>
      <c r="O272" s="194"/>
      <c r="P272" s="194"/>
      <c r="Q272" s="194"/>
      <c r="R272" s="194"/>
      <c r="S272" s="194"/>
      <c r="T272" s="194"/>
      <c r="U272" s="194"/>
      <c r="V272" s="194"/>
      <c r="W272" s="194"/>
      <c r="X272" s="194"/>
      <c r="Y272" s="194"/>
      <c r="Z272" s="194"/>
      <c r="AA272" s="194"/>
      <c r="AB272" s="194"/>
      <c r="AC272" s="194"/>
      <c r="AD272" s="194"/>
      <c r="AE272" s="194"/>
      <c r="AF272" s="194"/>
      <c r="AG272" s="194"/>
      <c r="AH272" s="194"/>
      <c r="AI272" s="194"/>
      <c r="AJ272" s="194"/>
      <c r="AK272" s="194"/>
      <c r="AL272" s="194"/>
      <c r="AM272" s="194"/>
      <c r="AN272" s="194"/>
      <c r="AO272" s="194"/>
      <c r="AP272" s="194"/>
      <c r="AQ272" s="194"/>
      <c r="AR272" s="194"/>
      <c r="AS272" s="194"/>
      <c r="AT272" s="194"/>
      <c r="AU272" s="194"/>
      <c r="AV272" s="194"/>
      <c r="AW272" s="194"/>
      <c r="AX272" s="194"/>
      <c r="AY272" s="194"/>
      <c r="AZ272" s="194"/>
      <c r="BA272" s="194"/>
      <c r="BB272" s="194"/>
      <c r="BC272" s="194"/>
      <c r="BD272" s="194"/>
      <c r="BE272" s="194"/>
      <c r="BF272" s="194"/>
      <c r="BG272" s="194"/>
      <c r="BH272" s="194"/>
      <c r="BI272" s="194"/>
      <c r="BJ272" s="194"/>
      <c r="BK272" s="194"/>
      <c r="BL272" s="193"/>
      <c r="BM272" s="193"/>
    </row>
    <row r="273" spans="1:65" s="196" customFormat="1" ht="15.75" x14ac:dyDescent="0.2">
      <c r="A273" s="217">
        <v>0</v>
      </c>
      <c r="B273" s="218"/>
      <c r="C273" s="219">
        <v>0</v>
      </c>
      <c r="D273" s="220">
        <v>0</v>
      </c>
      <c r="E273" s="221">
        <f t="shared" si="14"/>
        <v>0</v>
      </c>
      <c r="F273" s="194"/>
      <c r="G273" s="194"/>
      <c r="H273" s="194"/>
      <c r="I273" s="194"/>
      <c r="J273" s="193"/>
      <c r="K273" s="193"/>
      <c r="L273" s="212"/>
      <c r="M273" s="212"/>
      <c r="N273" s="194"/>
      <c r="O273" s="194"/>
      <c r="P273" s="194"/>
      <c r="Q273" s="194"/>
      <c r="R273" s="194"/>
      <c r="S273" s="194"/>
      <c r="T273" s="194"/>
      <c r="U273" s="194"/>
      <c r="V273" s="194"/>
      <c r="W273" s="194"/>
      <c r="X273" s="194"/>
      <c r="Y273" s="194"/>
      <c r="Z273" s="194"/>
      <c r="AA273" s="194"/>
      <c r="AB273" s="194"/>
      <c r="AC273" s="194"/>
      <c r="AD273" s="194"/>
      <c r="AE273" s="194"/>
      <c r="AF273" s="194"/>
      <c r="AG273" s="194"/>
      <c r="AH273" s="194"/>
      <c r="AI273" s="194"/>
      <c r="AJ273" s="194"/>
      <c r="AK273" s="194"/>
      <c r="AL273" s="194"/>
      <c r="AM273" s="194"/>
      <c r="AN273" s="194"/>
      <c r="AO273" s="194"/>
      <c r="AP273" s="194"/>
      <c r="AQ273" s="194"/>
      <c r="AR273" s="194"/>
      <c r="AS273" s="194"/>
      <c r="AT273" s="194"/>
      <c r="AU273" s="194"/>
      <c r="AV273" s="194"/>
      <c r="AW273" s="194"/>
      <c r="AX273" s="194"/>
      <c r="AY273" s="194"/>
      <c r="AZ273" s="194"/>
      <c r="BA273" s="194"/>
      <c r="BB273" s="194"/>
      <c r="BC273" s="194"/>
      <c r="BD273" s="194"/>
      <c r="BE273" s="194"/>
      <c r="BF273" s="194"/>
      <c r="BG273" s="194"/>
      <c r="BH273" s="194"/>
      <c r="BI273" s="194"/>
      <c r="BJ273" s="194"/>
      <c r="BK273" s="194"/>
      <c r="BL273" s="193"/>
      <c r="BM273" s="193"/>
    </row>
    <row r="274" spans="1:65" s="196" customFormat="1" ht="15.75" x14ac:dyDescent="0.2">
      <c r="A274" s="217">
        <v>0</v>
      </c>
      <c r="B274" s="218"/>
      <c r="C274" s="219">
        <v>0</v>
      </c>
      <c r="D274" s="220">
        <v>0</v>
      </c>
      <c r="E274" s="221">
        <f t="shared" si="14"/>
        <v>0</v>
      </c>
      <c r="F274" s="194"/>
      <c r="G274" s="194"/>
      <c r="H274" s="194"/>
      <c r="I274" s="194"/>
      <c r="J274" s="193"/>
      <c r="K274" s="193"/>
      <c r="L274" s="212"/>
      <c r="M274" s="212"/>
      <c r="N274" s="194"/>
      <c r="O274" s="194"/>
      <c r="P274" s="194"/>
      <c r="Q274" s="194"/>
      <c r="R274" s="194"/>
      <c r="S274" s="194"/>
      <c r="T274" s="194"/>
      <c r="U274" s="194"/>
      <c r="V274" s="194"/>
      <c r="W274" s="194"/>
      <c r="X274" s="194"/>
      <c r="Y274" s="194"/>
      <c r="Z274" s="194"/>
      <c r="AA274" s="194"/>
      <c r="AB274" s="194"/>
      <c r="AC274" s="194"/>
      <c r="AD274" s="194"/>
      <c r="AE274" s="194"/>
      <c r="AF274" s="194"/>
      <c r="AG274" s="194"/>
      <c r="AH274" s="194"/>
      <c r="AI274" s="194"/>
      <c r="AJ274" s="194"/>
      <c r="AK274" s="194"/>
      <c r="AL274" s="194"/>
      <c r="AM274" s="194"/>
      <c r="AN274" s="194"/>
      <c r="AO274" s="194"/>
      <c r="AP274" s="194"/>
      <c r="AQ274" s="194"/>
      <c r="AR274" s="194"/>
      <c r="AS274" s="194"/>
      <c r="AT274" s="194"/>
      <c r="AU274" s="194"/>
      <c r="AV274" s="194"/>
      <c r="AW274" s="194"/>
      <c r="AX274" s="194"/>
      <c r="AY274" s="194"/>
      <c r="AZ274" s="194"/>
      <c r="BA274" s="194"/>
      <c r="BB274" s="194"/>
      <c r="BC274" s="194"/>
      <c r="BD274" s="194"/>
      <c r="BE274" s="194"/>
      <c r="BF274" s="194"/>
      <c r="BG274" s="194"/>
      <c r="BH274" s="194"/>
      <c r="BI274" s="194"/>
      <c r="BJ274" s="194"/>
      <c r="BK274" s="194"/>
      <c r="BL274" s="193"/>
      <c r="BM274" s="193"/>
    </row>
    <row r="275" spans="1:65" s="196" customFormat="1" ht="15.75" x14ac:dyDescent="0.2">
      <c r="A275" s="217">
        <v>0</v>
      </c>
      <c r="B275" s="218"/>
      <c r="C275" s="219">
        <v>0</v>
      </c>
      <c r="D275" s="220">
        <v>0</v>
      </c>
      <c r="E275" s="221">
        <f t="shared" si="14"/>
        <v>0</v>
      </c>
      <c r="F275" s="194"/>
      <c r="G275" s="194"/>
      <c r="H275" s="194"/>
      <c r="I275" s="194"/>
      <c r="J275" s="193"/>
      <c r="K275" s="193"/>
      <c r="L275" s="212"/>
      <c r="M275" s="212"/>
      <c r="N275" s="194"/>
      <c r="O275" s="194"/>
      <c r="P275" s="194"/>
      <c r="Q275" s="194"/>
      <c r="R275" s="194"/>
      <c r="S275" s="194"/>
      <c r="T275" s="194"/>
      <c r="U275" s="194"/>
      <c r="V275" s="194"/>
      <c r="W275" s="194"/>
      <c r="X275" s="194"/>
      <c r="Y275" s="194"/>
      <c r="Z275" s="194"/>
      <c r="AA275" s="194"/>
      <c r="AB275" s="194"/>
      <c r="AC275" s="194"/>
      <c r="AD275" s="194"/>
      <c r="AE275" s="194"/>
      <c r="AF275" s="194"/>
      <c r="AG275" s="194"/>
      <c r="AH275" s="194"/>
      <c r="AI275" s="194"/>
      <c r="AJ275" s="194"/>
      <c r="AK275" s="194"/>
      <c r="AL275" s="194"/>
      <c r="AM275" s="194"/>
      <c r="AN275" s="194"/>
      <c r="AO275" s="194"/>
      <c r="AP275" s="194"/>
      <c r="AQ275" s="194"/>
      <c r="AR275" s="194"/>
      <c r="AS275" s="194"/>
      <c r="AT275" s="194"/>
      <c r="AU275" s="194"/>
      <c r="AV275" s="194"/>
      <c r="AW275" s="194"/>
      <c r="AX275" s="194"/>
      <c r="AY275" s="194"/>
      <c r="AZ275" s="194"/>
      <c r="BA275" s="194"/>
      <c r="BB275" s="194"/>
      <c r="BC275" s="194"/>
      <c r="BD275" s="194"/>
      <c r="BE275" s="194"/>
      <c r="BF275" s="194"/>
      <c r="BG275" s="194"/>
      <c r="BH275" s="194"/>
      <c r="BI275" s="194"/>
      <c r="BJ275" s="194"/>
      <c r="BK275" s="194"/>
      <c r="BL275" s="193"/>
      <c r="BM275" s="193"/>
    </row>
    <row r="276" spans="1:65" s="196" customFormat="1" ht="15.75" x14ac:dyDescent="0.2">
      <c r="A276" s="217">
        <v>0</v>
      </c>
      <c r="B276" s="218"/>
      <c r="C276" s="219">
        <v>0</v>
      </c>
      <c r="D276" s="220">
        <v>0</v>
      </c>
      <c r="E276" s="221">
        <f t="shared" si="14"/>
        <v>0</v>
      </c>
      <c r="F276" s="194"/>
      <c r="G276" s="194"/>
      <c r="H276" s="194"/>
      <c r="I276" s="194"/>
      <c r="J276" s="193"/>
      <c r="K276" s="193"/>
      <c r="L276" s="212"/>
      <c r="M276" s="212"/>
      <c r="N276" s="194"/>
      <c r="O276" s="194"/>
      <c r="P276" s="194"/>
      <c r="Q276" s="194"/>
      <c r="R276" s="194"/>
      <c r="S276" s="194"/>
      <c r="T276" s="194"/>
      <c r="U276" s="194"/>
      <c r="V276" s="194"/>
      <c r="W276" s="194"/>
      <c r="X276" s="194"/>
      <c r="Y276" s="194"/>
      <c r="Z276" s="194"/>
      <c r="AA276" s="194"/>
      <c r="AB276" s="194"/>
      <c r="AC276" s="194"/>
      <c r="AD276" s="194"/>
      <c r="AE276" s="194"/>
      <c r="AF276" s="194"/>
      <c r="AG276" s="194"/>
      <c r="AH276" s="194"/>
      <c r="AI276" s="194"/>
      <c r="AJ276" s="194"/>
      <c r="AK276" s="194"/>
      <c r="AL276" s="194"/>
      <c r="AM276" s="194"/>
      <c r="AN276" s="194"/>
      <c r="AO276" s="194"/>
      <c r="AP276" s="194"/>
      <c r="AQ276" s="194"/>
      <c r="AR276" s="194"/>
      <c r="AS276" s="194"/>
      <c r="AT276" s="194"/>
      <c r="AU276" s="194"/>
      <c r="AV276" s="194"/>
      <c r="AW276" s="194"/>
      <c r="AX276" s="194"/>
      <c r="AY276" s="194"/>
      <c r="AZ276" s="194"/>
      <c r="BA276" s="194"/>
      <c r="BB276" s="194"/>
      <c r="BC276" s="194"/>
      <c r="BD276" s="194"/>
      <c r="BE276" s="194"/>
      <c r="BF276" s="194"/>
      <c r="BG276" s="194"/>
      <c r="BH276" s="194"/>
      <c r="BI276" s="194"/>
      <c r="BJ276" s="194"/>
      <c r="BK276" s="194"/>
      <c r="BL276" s="193"/>
      <c r="BM276" s="193"/>
    </row>
    <row r="277" spans="1:65" s="196" customFormat="1" ht="15.75" x14ac:dyDescent="0.2">
      <c r="A277" s="217">
        <v>0</v>
      </c>
      <c r="B277" s="218"/>
      <c r="C277" s="219">
        <v>0</v>
      </c>
      <c r="D277" s="220">
        <v>0</v>
      </c>
      <c r="E277" s="221">
        <f t="shared" si="14"/>
        <v>0</v>
      </c>
      <c r="F277" s="194"/>
      <c r="G277" s="223" t="s">
        <v>286</v>
      </c>
      <c r="H277" s="223" t="s">
        <v>287</v>
      </c>
      <c r="I277" s="194"/>
      <c r="J277" s="193"/>
      <c r="K277" s="193"/>
      <c r="L277" s="212"/>
      <c r="M277" s="212"/>
      <c r="N277" s="194"/>
      <c r="O277" s="194"/>
      <c r="P277" s="194"/>
      <c r="Q277" s="194"/>
      <c r="R277" s="194"/>
      <c r="S277" s="194"/>
      <c r="T277" s="194"/>
      <c r="U277" s="194"/>
      <c r="V277" s="194"/>
      <c r="W277" s="194"/>
      <c r="X277" s="194"/>
      <c r="Y277" s="194"/>
      <c r="Z277" s="194"/>
      <c r="AA277" s="194"/>
      <c r="AB277" s="194"/>
      <c r="AC277" s="194"/>
      <c r="AD277" s="194"/>
      <c r="AE277" s="194"/>
      <c r="AF277" s="194"/>
      <c r="AG277" s="194"/>
      <c r="AH277" s="194"/>
      <c r="AI277" s="194"/>
      <c r="AJ277" s="194"/>
      <c r="AK277" s="194"/>
      <c r="AL277" s="194"/>
      <c r="AM277" s="194"/>
      <c r="AN277" s="194"/>
      <c r="AO277" s="194"/>
      <c r="AP277" s="194"/>
      <c r="AQ277" s="194"/>
      <c r="AR277" s="194"/>
      <c r="AS277" s="194"/>
      <c r="AT277" s="194"/>
      <c r="AU277" s="194"/>
      <c r="AV277" s="194"/>
      <c r="AW277" s="194"/>
      <c r="AX277" s="194"/>
      <c r="AY277" s="194"/>
      <c r="AZ277" s="194"/>
      <c r="BA277" s="194"/>
      <c r="BB277" s="194"/>
      <c r="BC277" s="194"/>
      <c r="BD277" s="194"/>
      <c r="BE277" s="194"/>
      <c r="BF277" s="194"/>
      <c r="BG277" s="194"/>
      <c r="BH277" s="194"/>
      <c r="BI277" s="194"/>
      <c r="BJ277" s="194"/>
      <c r="BK277" s="194"/>
      <c r="BL277" s="193"/>
      <c r="BM277" s="193"/>
    </row>
    <row r="278" spans="1:65" s="196" customFormat="1" ht="20.100000000000001" customHeight="1" x14ac:dyDescent="0.2">
      <c r="A278" s="247" t="str">
        <f xml:space="preserve"> "TOTAL"&amp;MID(A269,3,40)</f>
        <v>TOTAL Equipos</v>
      </c>
      <c r="B278" s="245"/>
      <c r="C278" s="245"/>
      <c r="D278" s="245"/>
      <c r="E278" s="248">
        <f>SUM(E271:E277)</f>
        <v>0</v>
      </c>
      <c r="F278" s="194"/>
      <c r="G278" s="225">
        <f>+E278+G267</f>
        <v>0</v>
      </c>
      <c r="H278" s="225">
        <f ca="1">+$H$2-INDIRECT($J$7)+G278</f>
        <v>0</v>
      </c>
      <c r="I278" s="194"/>
      <c r="J278" s="193"/>
      <c r="K278" s="193"/>
      <c r="L278" s="212"/>
      <c r="M278" s="212"/>
      <c r="N278" s="194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  <c r="AC278" s="194"/>
      <c r="AD278" s="194"/>
      <c r="AE278" s="194"/>
      <c r="AF278" s="194"/>
      <c r="AG278" s="194"/>
      <c r="AH278" s="194"/>
      <c r="AI278" s="194"/>
      <c r="AJ278" s="194"/>
      <c r="AK278" s="194"/>
      <c r="AL278" s="194"/>
      <c r="AM278" s="194"/>
      <c r="AN278" s="194"/>
      <c r="AO278" s="194"/>
      <c r="AP278" s="194"/>
      <c r="AQ278" s="194"/>
      <c r="AR278" s="194"/>
      <c r="AS278" s="194"/>
      <c r="AT278" s="194"/>
      <c r="AU278" s="194"/>
      <c r="AV278" s="194"/>
      <c r="AW278" s="194"/>
      <c r="AX278" s="194"/>
      <c r="AY278" s="194"/>
      <c r="AZ278" s="194"/>
      <c r="BA278" s="194"/>
      <c r="BB278" s="194"/>
      <c r="BC278" s="194"/>
      <c r="BD278" s="194"/>
      <c r="BE278" s="194"/>
      <c r="BF278" s="194"/>
      <c r="BG278" s="194"/>
      <c r="BH278" s="194"/>
      <c r="BI278" s="194"/>
      <c r="BJ278" s="194"/>
      <c r="BK278" s="194"/>
      <c r="BL278" s="193"/>
      <c r="BM278" s="193"/>
    </row>
    <row r="279" spans="1:65" s="196" customFormat="1" ht="20.100000000000001" customHeight="1" x14ac:dyDescent="0.2">
      <c r="A279" s="242"/>
      <c r="B279" s="212"/>
      <c r="C279" s="212"/>
      <c r="D279" s="212"/>
      <c r="E279" s="212"/>
      <c r="F279" s="194"/>
      <c r="G279" s="194"/>
      <c r="H279" s="194"/>
      <c r="I279" s="194"/>
      <c r="J279" s="193"/>
      <c r="K279" s="193"/>
      <c r="L279" s="212"/>
      <c r="M279" s="212"/>
      <c r="N279" s="194"/>
      <c r="O279" s="194"/>
      <c r="P279" s="194"/>
      <c r="Q279" s="194"/>
      <c r="R279" s="194"/>
      <c r="S279" s="194"/>
      <c r="T279" s="194"/>
      <c r="U279" s="194"/>
      <c r="V279" s="194"/>
      <c r="W279" s="194"/>
      <c r="X279" s="194"/>
      <c r="Y279" s="194"/>
      <c r="Z279" s="194"/>
      <c r="AA279" s="194"/>
      <c r="AB279" s="194"/>
      <c r="AC279" s="194"/>
      <c r="AD279" s="194"/>
      <c r="AE279" s="194"/>
      <c r="AF279" s="194"/>
      <c r="AG279" s="194"/>
      <c r="AH279" s="194"/>
      <c r="AI279" s="194"/>
      <c r="AJ279" s="194"/>
      <c r="AK279" s="194"/>
      <c r="AL279" s="194"/>
      <c r="AM279" s="194"/>
      <c r="AN279" s="194"/>
      <c r="AO279" s="194"/>
      <c r="AP279" s="194"/>
      <c r="AQ279" s="194"/>
      <c r="AR279" s="194"/>
      <c r="AS279" s="194"/>
      <c r="AT279" s="194"/>
      <c r="AU279" s="194"/>
      <c r="AV279" s="194"/>
      <c r="AW279" s="194"/>
      <c r="AX279" s="194"/>
      <c r="AY279" s="194"/>
      <c r="AZ279" s="194"/>
      <c r="BA279" s="194"/>
      <c r="BB279" s="194"/>
      <c r="BC279" s="194"/>
      <c r="BD279" s="194"/>
      <c r="BE279" s="194"/>
      <c r="BF279" s="194"/>
      <c r="BG279" s="194"/>
      <c r="BH279" s="194"/>
      <c r="BI279" s="194"/>
      <c r="BJ279" s="194"/>
      <c r="BK279" s="194"/>
      <c r="BL279" s="193"/>
      <c r="BM279" s="193"/>
    </row>
    <row r="280" spans="1:65" s="196" customFormat="1" ht="20.100000000000001" customHeight="1" x14ac:dyDescent="0.2">
      <c r="A280" s="256" t="str">
        <f>+A207</f>
        <v>6. Infraestructura y obras</v>
      </c>
      <c r="B280" s="245"/>
      <c r="C280" s="245"/>
      <c r="D280" s="245"/>
      <c r="E280" s="255"/>
      <c r="F280" s="194"/>
      <c r="G280" s="194"/>
      <c r="H280" s="194"/>
      <c r="I280" s="194"/>
      <c r="J280" s="193"/>
      <c r="K280" s="193"/>
      <c r="L280" s="212"/>
      <c r="M280" s="212"/>
      <c r="N280" s="194"/>
      <c r="O280" s="194"/>
      <c r="P280" s="194"/>
      <c r="Q280" s="194"/>
      <c r="R280" s="194"/>
      <c r="S280" s="194"/>
      <c r="T280" s="194"/>
      <c r="U280" s="194"/>
      <c r="V280" s="194"/>
      <c r="W280" s="194"/>
      <c r="X280" s="194"/>
      <c r="Y280" s="194"/>
      <c r="Z280" s="194"/>
      <c r="AA280" s="194"/>
      <c r="AB280" s="194"/>
      <c r="AC280" s="194"/>
      <c r="AD280" s="194"/>
      <c r="AE280" s="194"/>
      <c r="AF280" s="194"/>
      <c r="AG280" s="194"/>
      <c r="AH280" s="194"/>
      <c r="AI280" s="194"/>
      <c r="AJ280" s="194"/>
      <c r="AK280" s="194"/>
      <c r="AL280" s="194"/>
      <c r="AM280" s="194"/>
      <c r="AN280" s="194"/>
      <c r="AO280" s="194"/>
      <c r="AP280" s="194"/>
      <c r="AQ280" s="194"/>
      <c r="AR280" s="194"/>
      <c r="AS280" s="194"/>
      <c r="AT280" s="194"/>
      <c r="AU280" s="194"/>
      <c r="AV280" s="194"/>
      <c r="AW280" s="194"/>
      <c r="AX280" s="194"/>
      <c r="AY280" s="194"/>
      <c r="AZ280" s="194"/>
      <c r="BA280" s="194"/>
      <c r="BB280" s="194"/>
      <c r="BC280" s="194"/>
      <c r="BD280" s="194"/>
      <c r="BE280" s="194"/>
      <c r="BF280" s="194"/>
      <c r="BG280" s="194"/>
      <c r="BH280" s="194"/>
      <c r="BI280" s="194"/>
      <c r="BJ280" s="194"/>
      <c r="BK280" s="194"/>
      <c r="BL280" s="193"/>
      <c r="BM280" s="193"/>
    </row>
    <row r="281" spans="1:65" s="196" customFormat="1" ht="31.5" x14ac:dyDescent="0.2">
      <c r="A281" s="216" t="s">
        <v>284</v>
      </c>
      <c r="B281" s="216" t="s">
        <v>285</v>
      </c>
      <c r="C281" s="216" t="s">
        <v>35</v>
      </c>
      <c r="D281" s="216" t="s">
        <v>34</v>
      </c>
      <c r="E281" s="216" t="s">
        <v>19</v>
      </c>
      <c r="F281" s="194"/>
      <c r="G281" s="194"/>
      <c r="H281" s="194"/>
      <c r="I281" s="194"/>
      <c r="J281" s="193"/>
      <c r="K281" s="193"/>
      <c r="L281" s="212"/>
      <c r="M281" s="212"/>
      <c r="N281" s="194"/>
      <c r="O281" s="195"/>
      <c r="P281" s="195"/>
      <c r="Q281" s="194"/>
      <c r="R281" s="194"/>
      <c r="S281" s="194"/>
      <c r="T281" s="194"/>
      <c r="U281" s="194"/>
      <c r="V281" s="194"/>
      <c r="W281" s="194"/>
      <c r="X281" s="194"/>
      <c r="Y281" s="194"/>
      <c r="Z281" s="194"/>
      <c r="AA281" s="194"/>
      <c r="AB281" s="194"/>
      <c r="AC281" s="194"/>
      <c r="AD281" s="194"/>
      <c r="AE281" s="194"/>
      <c r="AF281" s="194"/>
      <c r="AG281" s="194"/>
      <c r="AH281" s="194"/>
      <c r="AI281" s="194"/>
      <c r="AJ281" s="194"/>
      <c r="AK281" s="194"/>
      <c r="AL281" s="194"/>
      <c r="AM281" s="194"/>
      <c r="AN281" s="194"/>
      <c r="AO281" s="194"/>
      <c r="AP281" s="194"/>
      <c r="AQ281" s="194"/>
      <c r="AR281" s="194"/>
      <c r="AS281" s="194"/>
      <c r="AT281" s="194"/>
      <c r="AU281" s="194"/>
      <c r="AV281" s="194"/>
      <c r="AW281" s="194"/>
      <c r="AX281" s="194"/>
      <c r="AY281" s="194"/>
      <c r="AZ281" s="194"/>
      <c r="BA281" s="194"/>
      <c r="BB281" s="194"/>
      <c r="BC281" s="194"/>
      <c r="BD281" s="194"/>
      <c r="BE281" s="194"/>
      <c r="BF281" s="194"/>
      <c r="BG281" s="194"/>
      <c r="BH281" s="194"/>
      <c r="BI281" s="194"/>
      <c r="BJ281" s="194"/>
      <c r="BK281" s="194"/>
      <c r="BL281" s="193"/>
      <c r="BM281" s="193"/>
    </row>
    <row r="282" spans="1:65" s="196" customFormat="1" ht="15.75" x14ac:dyDescent="0.2">
      <c r="A282" s="217">
        <v>0</v>
      </c>
      <c r="B282" s="218"/>
      <c r="C282" s="219">
        <v>0</v>
      </c>
      <c r="D282" s="220">
        <v>0</v>
      </c>
      <c r="E282" s="221">
        <f t="shared" ref="E282:E288" si="15">IF(A282="","",IF(C282="","",IF(D282="","",ROUND(ROUND(D282,4)*ROUND(C282,2)*ROUND(A282,2),2))))</f>
        <v>0</v>
      </c>
      <c r="F282" s="194"/>
      <c r="G282" s="194"/>
      <c r="H282" s="194"/>
      <c r="I282" s="194"/>
      <c r="J282" s="193"/>
      <c r="K282" s="193"/>
      <c r="L282" s="212"/>
      <c r="M282" s="212"/>
      <c r="N282" s="194"/>
      <c r="O282" s="195"/>
      <c r="P282" s="195"/>
      <c r="Q282" s="194"/>
      <c r="R282" s="194"/>
      <c r="S282" s="194"/>
      <c r="T282" s="194"/>
      <c r="U282" s="194"/>
      <c r="V282" s="194"/>
      <c r="W282" s="194"/>
      <c r="X282" s="194"/>
      <c r="Y282" s="194"/>
      <c r="Z282" s="194"/>
      <c r="AA282" s="194"/>
      <c r="AB282" s="194"/>
      <c r="AC282" s="194"/>
      <c r="AD282" s="194"/>
      <c r="AE282" s="194"/>
      <c r="AF282" s="194"/>
      <c r="AG282" s="194"/>
      <c r="AH282" s="194"/>
      <c r="AI282" s="194"/>
      <c r="AJ282" s="194"/>
      <c r="AK282" s="194"/>
      <c r="AL282" s="194"/>
      <c r="AM282" s="194"/>
      <c r="AN282" s="194"/>
      <c r="AO282" s="194"/>
      <c r="AP282" s="194"/>
      <c r="AQ282" s="194"/>
      <c r="AR282" s="194"/>
      <c r="AS282" s="194"/>
      <c r="AT282" s="194"/>
      <c r="AU282" s="194"/>
      <c r="AV282" s="194"/>
      <c r="AW282" s="194"/>
      <c r="AX282" s="194"/>
      <c r="AY282" s="194"/>
      <c r="AZ282" s="194"/>
      <c r="BA282" s="194"/>
      <c r="BB282" s="194"/>
      <c r="BC282" s="194"/>
      <c r="BD282" s="194"/>
      <c r="BE282" s="194"/>
      <c r="BF282" s="194"/>
      <c r="BG282" s="194"/>
      <c r="BH282" s="194"/>
      <c r="BI282" s="194"/>
      <c r="BJ282" s="194"/>
      <c r="BK282" s="194"/>
      <c r="BL282" s="193"/>
      <c r="BM282" s="193"/>
    </row>
    <row r="283" spans="1:65" s="196" customFormat="1" ht="15.75" x14ac:dyDescent="0.2">
      <c r="A283" s="217">
        <v>0</v>
      </c>
      <c r="B283" s="218"/>
      <c r="C283" s="219">
        <v>0</v>
      </c>
      <c r="D283" s="220">
        <v>0</v>
      </c>
      <c r="E283" s="221">
        <f t="shared" si="15"/>
        <v>0</v>
      </c>
      <c r="F283" s="194"/>
      <c r="G283" s="194"/>
      <c r="H283" s="194"/>
      <c r="I283" s="194"/>
      <c r="J283" s="193"/>
      <c r="K283" s="193"/>
      <c r="L283" s="212"/>
      <c r="M283" s="212"/>
      <c r="N283" s="194"/>
      <c r="O283" s="195"/>
      <c r="P283" s="195"/>
      <c r="Q283" s="194"/>
      <c r="R283" s="194"/>
      <c r="S283" s="194"/>
      <c r="T283" s="194"/>
      <c r="U283" s="194"/>
      <c r="V283" s="194"/>
      <c r="W283" s="194"/>
      <c r="X283" s="194"/>
      <c r="Y283" s="194"/>
      <c r="Z283" s="194"/>
      <c r="AA283" s="194"/>
      <c r="AB283" s="194"/>
      <c r="AC283" s="194"/>
      <c r="AD283" s="194"/>
      <c r="AE283" s="194"/>
      <c r="AF283" s="194"/>
      <c r="AG283" s="194"/>
      <c r="AH283" s="194"/>
      <c r="AI283" s="194"/>
      <c r="AJ283" s="194"/>
      <c r="AK283" s="194"/>
      <c r="AL283" s="194"/>
      <c r="AM283" s="194"/>
      <c r="AN283" s="194"/>
      <c r="AO283" s="194"/>
      <c r="AP283" s="194"/>
      <c r="AQ283" s="194"/>
      <c r="AR283" s="194"/>
      <c r="AS283" s="194"/>
      <c r="AT283" s="194"/>
      <c r="AU283" s="194"/>
      <c r="AV283" s="194"/>
      <c r="AW283" s="194"/>
      <c r="AX283" s="194"/>
      <c r="AY283" s="194"/>
      <c r="AZ283" s="194"/>
      <c r="BA283" s="194"/>
      <c r="BB283" s="194"/>
      <c r="BC283" s="194"/>
      <c r="BD283" s="194"/>
      <c r="BE283" s="194"/>
      <c r="BF283" s="194"/>
      <c r="BG283" s="194"/>
      <c r="BH283" s="194"/>
      <c r="BI283" s="194"/>
      <c r="BJ283" s="194"/>
      <c r="BK283" s="194"/>
      <c r="BL283" s="193"/>
      <c r="BM283" s="193"/>
    </row>
    <row r="284" spans="1:65" s="196" customFormat="1" ht="15.75" x14ac:dyDescent="0.2">
      <c r="A284" s="217">
        <v>0</v>
      </c>
      <c r="B284" s="218"/>
      <c r="C284" s="219">
        <v>0</v>
      </c>
      <c r="D284" s="220">
        <v>0</v>
      </c>
      <c r="E284" s="221">
        <f t="shared" si="15"/>
        <v>0</v>
      </c>
      <c r="F284" s="194"/>
      <c r="G284" s="194"/>
      <c r="H284" s="194"/>
      <c r="I284" s="194"/>
      <c r="J284" s="193"/>
      <c r="K284" s="193"/>
      <c r="L284" s="212"/>
      <c r="M284" s="212"/>
      <c r="N284" s="194"/>
      <c r="O284" s="195"/>
      <c r="P284" s="195"/>
      <c r="Q284" s="194"/>
      <c r="R284" s="194"/>
      <c r="S284" s="194"/>
      <c r="T284" s="194"/>
      <c r="U284" s="194"/>
      <c r="V284" s="194"/>
      <c r="W284" s="194"/>
      <c r="X284" s="194"/>
      <c r="Y284" s="194"/>
      <c r="Z284" s="194"/>
      <c r="AA284" s="194"/>
      <c r="AB284" s="194"/>
      <c r="AC284" s="194"/>
      <c r="AD284" s="194"/>
      <c r="AE284" s="194"/>
      <c r="AF284" s="194"/>
      <c r="AG284" s="194"/>
      <c r="AH284" s="194"/>
      <c r="AI284" s="194"/>
      <c r="AJ284" s="194"/>
      <c r="AK284" s="194"/>
      <c r="AL284" s="194"/>
      <c r="AM284" s="194"/>
      <c r="AN284" s="194"/>
      <c r="AO284" s="194"/>
      <c r="AP284" s="194"/>
      <c r="AQ284" s="194"/>
      <c r="AR284" s="194"/>
      <c r="AS284" s="194"/>
      <c r="AT284" s="194"/>
      <c r="AU284" s="194"/>
      <c r="AV284" s="194"/>
      <c r="AW284" s="194"/>
      <c r="AX284" s="194"/>
      <c r="AY284" s="194"/>
      <c r="AZ284" s="194"/>
      <c r="BA284" s="194"/>
      <c r="BB284" s="194"/>
      <c r="BC284" s="194"/>
      <c r="BD284" s="194"/>
      <c r="BE284" s="194"/>
      <c r="BF284" s="194"/>
      <c r="BG284" s="194"/>
      <c r="BH284" s="194"/>
      <c r="BI284" s="194"/>
      <c r="BJ284" s="194"/>
      <c r="BK284" s="194"/>
      <c r="BL284" s="193"/>
      <c r="BM284" s="193"/>
    </row>
    <row r="285" spans="1:65" s="196" customFormat="1" ht="15.75" x14ac:dyDescent="0.2">
      <c r="A285" s="217">
        <v>0</v>
      </c>
      <c r="B285" s="218"/>
      <c r="C285" s="219">
        <v>0</v>
      </c>
      <c r="D285" s="220">
        <v>0</v>
      </c>
      <c r="E285" s="221">
        <f t="shared" si="15"/>
        <v>0</v>
      </c>
      <c r="F285" s="194"/>
      <c r="G285" s="194"/>
      <c r="H285" s="194"/>
      <c r="I285" s="194"/>
      <c r="J285" s="193"/>
      <c r="K285" s="193"/>
      <c r="L285" s="212"/>
      <c r="M285" s="212"/>
      <c r="N285" s="194"/>
      <c r="O285" s="195"/>
      <c r="P285" s="195"/>
      <c r="Q285" s="194"/>
      <c r="R285" s="194"/>
      <c r="S285" s="194"/>
      <c r="T285" s="194"/>
      <c r="U285" s="194"/>
      <c r="V285" s="194"/>
      <c r="W285" s="194"/>
      <c r="X285" s="194"/>
      <c r="Y285" s="194"/>
      <c r="Z285" s="194"/>
      <c r="AA285" s="194"/>
      <c r="AB285" s="194"/>
      <c r="AC285" s="194"/>
      <c r="AD285" s="194"/>
      <c r="AE285" s="194"/>
      <c r="AF285" s="194"/>
      <c r="AG285" s="194"/>
      <c r="AH285" s="194"/>
      <c r="AI285" s="194"/>
      <c r="AJ285" s="194"/>
      <c r="AK285" s="194"/>
      <c r="AL285" s="194"/>
      <c r="AM285" s="194"/>
      <c r="AN285" s="194"/>
      <c r="AO285" s="194"/>
      <c r="AP285" s="194"/>
      <c r="AQ285" s="194"/>
      <c r="AR285" s="194"/>
      <c r="AS285" s="194"/>
      <c r="AT285" s="194"/>
      <c r="AU285" s="194"/>
      <c r="AV285" s="194"/>
      <c r="AW285" s="194"/>
      <c r="AX285" s="194"/>
      <c r="AY285" s="194"/>
      <c r="AZ285" s="194"/>
      <c r="BA285" s="194"/>
      <c r="BB285" s="194"/>
      <c r="BC285" s="194"/>
      <c r="BD285" s="194"/>
      <c r="BE285" s="194"/>
      <c r="BF285" s="194"/>
      <c r="BG285" s="194"/>
      <c r="BH285" s="194"/>
      <c r="BI285" s="194"/>
      <c r="BJ285" s="194"/>
      <c r="BK285" s="194"/>
      <c r="BL285" s="193"/>
      <c r="BM285" s="193"/>
    </row>
    <row r="286" spans="1:65" s="196" customFormat="1" ht="15.75" x14ac:dyDescent="0.2">
      <c r="A286" s="217">
        <v>0</v>
      </c>
      <c r="B286" s="218"/>
      <c r="C286" s="219">
        <v>0</v>
      </c>
      <c r="D286" s="220">
        <v>0</v>
      </c>
      <c r="E286" s="221">
        <f t="shared" si="15"/>
        <v>0</v>
      </c>
      <c r="F286" s="194"/>
      <c r="G286" s="194"/>
      <c r="H286" s="194"/>
      <c r="I286" s="194"/>
      <c r="J286" s="193"/>
      <c r="K286" s="193"/>
      <c r="L286" s="212"/>
      <c r="M286" s="212"/>
      <c r="N286" s="194"/>
      <c r="O286" s="194"/>
      <c r="P286" s="194"/>
      <c r="Q286" s="194"/>
      <c r="R286" s="194"/>
      <c r="S286" s="194"/>
      <c r="T286" s="194"/>
      <c r="U286" s="194"/>
      <c r="V286" s="194"/>
      <c r="W286" s="194"/>
      <c r="X286" s="194"/>
      <c r="Y286" s="194"/>
      <c r="Z286" s="194"/>
      <c r="AA286" s="194"/>
      <c r="AB286" s="194"/>
      <c r="AC286" s="194"/>
      <c r="AD286" s="194"/>
      <c r="AE286" s="194"/>
      <c r="AF286" s="194"/>
      <c r="AG286" s="194"/>
      <c r="AH286" s="194"/>
      <c r="AI286" s="194"/>
      <c r="AJ286" s="194"/>
      <c r="AK286" s="194"/>
      <c r="AL286" s="194"/>
      <c r="AM286" s="194"/>
      <c r="AN286" s="194"/>
      <c r="AO286" s="194"/>
      <c r="AP286" s="194"/>
      <c r="AQ286" s="194"/>
      <c r="AR286" s="194"/>
      <c r="AS286" s="194"/>
      <c r="AT286" s="194"/>
      <c r="AU286" s="194"/>
      <c r="AV286" s="194"/>
      <c r="AW286" s="194"/>
      <c r="AX286" s="194"/>
      <c r="AY286" s="194"/>
      <c r="AZ286" s="194"/>
      <c r="BA286" s="194"/>
      <c r="BB286" s="194"/>
      <c r="BC286" s="194"/>
      <c r="BD286" s="194"/>
      <c r="BE286" s="194"/>
      <c r="BF286" s="194"/>
      <c r="BG286" s="194"/>
      <c r="BH286" s="194"/>
      <c r="BI286" s="194"/>
      <c r="BJ286" s="194"/>
      <c r="BK286" s="194"/>
      <c r="BL286" s="193"/>
      <c r="BM286" s="193"/>
    </row>
    <row r="287" spans="1:65" s="196" customFormat="1" ht="15.75" x14ac:dyDescent="0.2">
      <c r="A287" s="217">
        <v>0</v>
      </c>
      <c r="B287" s="218"/>
      <c r="C287" s="219">
        <v>0</v>
      </c>
      <c r="D287" s="220">
        <v>0</v>
      </c>
      <c r="E287" s="221">
        <f t="shared" si="15"/>
        <v>0</v>
      </c>
      <c r="F287" s="194"/>
      <c r="G287" s="194"/>
      <c r="H287" s="194"/>
      <c r="I287" s="194"/>
      <c r="J287" s="193"/>
      <c r="K287" s="193"/>
      <c r="L287" s="212"/>
      <c r="M287" s="212"/>
      <c r="N287" s="194"/>
      <c r="O287" s="194"/>
      <c r="P287" s="194"/>
      <c r="Q287" s="194"/>
      <c r="R287" s="194"/>
      <c r="S287" s="194"/>
      <c r="T287" s="194"/>
      <c r="U287" s="194"/>
      <c r="V287" s="194"/>
      <c r="W287" s="194"/>
      <c r="X287" s="194"/>
      <c r="Y287" s="194"/>
      <c r="Z287" s="194"/>
      <c r="AA287" s="194"/>
      <c r="AB287" s="194"/>
      <c r="AC287" s="194"/>
      <c r="AD287" s="194"/>
      <c r="AE287" s="194"/>
      <c r="AF287" s="194"/>
      <c r="AG287" s="194"/>
      <c r="AH287" s="194"/>
      <c r="AI287" s="194"/>
      <c r="AJ287" s="194"/>
      <c r="AK287" s="194"/>
      <c r="AL287" s="194"/>
      <c r="AM287" s="194"/>
      <c r="AN287" s="194"/>
      <c r="AO287" s="194"/>
      <c r="AP287" s="194"/>
      <c r="AQ287" s="194"/>
      <c r="AR287" s="194"/>
      <c r="AS287" s="194"/>
      <c r="AT287" s="194"/>
      <c r="AU287" s="194"/>
      <c r="AV287" s="194"/>
      <c r="AW287" s="194"/>
      <c r="AX287" s="194"/>
      <c r="AY287" s="194"/>
      <c r="AZ287" s="194"/>
      <c r="BA287" s="194"/>
      <c r="BB287" s="194"/>
      <c r="BC287" s="194"/>
      <c r="BD287" s="194"/>
      <c r="BE287" s="194"/>
      <c r="BF287" s="194"/>
      <c r="BG287" s="194"/>
      <c r="BH287" s="194"/>
      <c r="BI287" s="194"/>
      <c r="BJ287" s="194"/>
      <c r="BK287" s="194"/>
      <c r="BL287" s="193"/>
      <c r="BM287" s="193"/>
    </row>
    <row r="288" spans="1:65" s="196" customFormat="1" ht="15.75" x14ac:dyDescent="0.2">
      <c r="A288" s="217">
        <v>0</v>
      </c>
      <c r="B288" s="218"/>
      <c r="C288" s="219">
        <v>0</v>
      </c>
      <c r="D288" s="220">
        <v>0</v>
      </c>
      <c r="E288" s="221">
        <f t="shared" si="15"/>
        <v>0</v>
      </c>
      <c r="F288" s="194"/>
      <c r="G288" s="223" t="s">
        <v>286</v>
      </c>
      <c r="H288" s="223" t="s">
        <v>287</v>
      </c>
      <c r="I288" s="194"/>
      <c r="J288" s="193"/>
      <c r="K288" s="193"/>
      <c r="L288" s="212"/>
      <c r="M288" s="212"/>
      <c r="N288" s="194"/>
      <c r="O288" s="194"/>
      <c r="P288" s="194"/>
      <c r="Q288" s="194"/>
      <c r="R288" s="194"/>
      <c r="S288" s="194"/>
      <c r="T288" s="194"/>
      <c r="U288" s="194"/>
      <c r="V288" s="194"/>
      <c r="W288" s="194"/>
      <c r="X288" s="194"/>
      <c r="Y288" s="194"/>
      <c r="Z288" s="194"/>
      <c r="AA288" s="194"/>
      <c r="AB288" s="194"/>
      <c r="AC288" s="194"/>
      <c r="AD288" s="194"/>
      <c r="AE288" s="194"/>
      <c r="AF288" s="194"/>
      <c r="AG288" s="194"/>
      <c r="AH288" s="194"/>
      <c r="AI288" s="194"/>
      <c r="AJ288" s="194"/>
      <c r="AK288" s="194"/>
      <c r="AL288" s="194"/>
      <c r="AM288" s="194"/>
      <c r="AN288" s="194"/>
      <c r="AO288" s="194"/>
      <c r="AP288" s="194"/>
      <c r="AQ288" s="194"/>
      <c r="AR288" s="194"/>
      <c r="AS288" s="194"/>
      <c r="AT288" s="194"/>
      <c r="AU288" s="194"/>
      <c r="AV288" s="194"/>
      <c r="AW288" s="194"/>
      <c r="AX288" s="194"/>
      <c r="AY288" s="194"/>
      <c r="AZ288" s="194"/>
      <c r="BA288" s="194"/>
      <c r="BB288" s="194"/>
      <c r="BC288" s="194"/>
      <c r="BD288" s="194"/>
      <c r="BE288" s="194"/>
      <c r="BF288" s="194"/>
      <c r="BG288" s="194"/>
      <c r="BH288" s="194"/>
      <c r="BI288" s="194"/>
      <c r="BJ288" s="194"/>
      <c r="BK288" s="194"/>
      <c r="BL288" s="193"/>
      <c r="BM288" s="193"/>
    </row>
    <row r="289" spans="1:65" s="196" customFormat="1" ht="20.100000000000001" customHeight="1" x14ac:dyDescent="0.2">
      <c r="A289" s="247" t="str">
        <f xml:space="preserve"> "TOTAL"&amp;MID(A280,3,40)</f>
        <v>TOTAL Infraestructura y obras</v>
      </c>
      <c r="B289" s="245"/>
      <c r="C289" s="245"/>
      <c r="D289" s="245"/>
      <c r="E289" s="248">
        <f>SUM(E282:E288)</f>
        <v>0</v>
      </c>
      <c r="F289" s="194"/>
      <c r="G289" s="225">
        <f>+E289+G278</f>
        <v>0</v>
      </c>
      <c r="H289" s="225">
        <f ca="1">+$H$2-INDIRECT($J$7)+G289</f>
        <v>0</v>
      </c>
      <c r="I289" s="194"/>
      <c r="J289" s="193"/>
      <c r="K289" s="193"/>
      <c r="L289" s="212"/>
      <c r="M289" s="212"/>
      <c r="N289" s="194"/>
      <c r="O289" s="194"/>
      <c r="P289" s="194"/>
      <c r="Q289" s="194"/>
      <c r="R289" s="194"/>
      <c r="S289" s="194"/>
      <c r="T289" s="194"/>
      <c r="U289" s="194"/>
      <c r="V289" s="194"/>
      <c r="W289" s="194"/>
      <c r="X289" s="194"/>
      <c r="Y289" s="194"/>
      <c r="Z289" s="194"/>
      <c r="AA289" s="194"/>
      <c r="AB289" s="194"/>
      <c r="AC289" s="194"/>
      <c r="AD289" s="194"/>
      <c r="AE289" s="194"/>
      <c r="AF289" s="194"/>
      <c r="AG289" s="194"/>
      <c r="AH289" s="194"/>
      <c r="AI289" s="194"/>
      <c r="AJ289" s="194"/>
      <c r="AK289" s="194"/>
      <c r="AL289" s="194"/>
      <c r="AM289" s="194"/>
      <c r="AN289" s="194"/>
      <c r="AO289" s="194"/>
      <c r="AP289" s="194"/>
      <c r="AQ289" s="194"/>
      <c r="AR289" s="194"/>
      <c r="AS289" s="194"/>
      <c r="AT289" s="194"/>
      <c r="AU289" s="194"/>
      <c r="AV289" s="194"/>
      <c r="AW289" s="194"/>
      <c r="AX289" s="194"/>
      <c r="AY289" s="194"/>
      <c r="AZ289" s="194"/>
      <c r="BA289" s="194"/>
      <c r="BB289" s="194"/>
      <c r="BC289" s="194"/>
      <c r="BD289" s="194"/>
      <c r="BE289" s="194"/>
      <c r="BF289" s="194"/>
      <c r="BG289" s="194"/>
      <c r="BH289" s="194"/>
      <c r="BI289" s="194"/>
      <c r="BJ289" s="194"/>
      <c r="BK289" s="194"/>
      <c r="BL289" s="193"/>
      <c r="BM289" s="193"/>
    </row>
    <row r="290" spans="1:65" s="196" customFormat="1" ht="20.100000000000001" customHeight="1" x14ac:dyDescent="0.2">
      <c r="A290" s="242"/>
      <c r="B290" s="254"/>
      <c r="C290" s="254"/>
      <c r="D290" s="254"/>
      <c r="E290" s="254"/>
      <c r="F290" s="194"/>
      <c r="G290" s="194"/>
      <c r="H290" s="194"/>
      <c r="I290" s="194"/>
      <c r="J290" s="193"/>
      <c r="K290" s="193"/>
      <c r="L290" s="212"/>
      <c r="M290" s="212"/>
      <c r="N290" s="194"/>
      <c r="O290" s="194"/>
      <c r="P290" s="194"/>
      <c r="Q290" s="194"/>
      <c r="R290" s="194"/>
      <c r="S290" s="194"/>
      <c r="T290" s="194"/>
      <c r="U290" s="194"/>
      <c r="V290" s="194"/>
      <c r="W290" s="194"/>
      <c r="X290" s="194"/>
      <c r="Y290" s="194"/>
      <c r="Z290" s="194"/>
      <c r="AA290" s="194"/>
      <c r="AB290" s="194"/>
      <c r="AC290" s="194"/>
      <c r="AD290" s="194"/>
      <c r="AE290" s="194"/>
      <c r="AF290" s="194"/>
      <c r="AG290" s="194"/>
      <c r="AH290" s="194"/>
      <c r="AI290" s="194"/>
      <c r="AJ290" s="194"/>
      <c r="AK290" s="194"/>
      <c r="AL290" s="194"/>
      <c r="AM290" s="194"/>
      <c r="AN290" s="194"/>
      <c r="AO290" s="194"/>
      <c r="AP290" s="194"/>
      <c r="AQ290" s="194"/>
      <c r="AR290" s="194"/>
      <c r="AS290" s="194"/>
      <c r="AT290" s="194"/>
      <c r="AU290" s="194"/>
      <c r="AV290" s="194"/>
      <c r="AW290" s="194"/>
      <c r="AX290" s="194"/>
      <c r="AY290" s="194"/>
      <c r="AZ290" s="194"/>
      <c r="BA290" s="194"/>
      <c r="BB290" s="194"/>
      <c r="BC290" s="194"/>
      <c r="BD290" s="194"/>
      <c r="BE290" s="194"/>
      <c r="BF290" s="194"/>
      <c r="BG290" s="194"/>
      <c r="BH290" s="194"/>
      <c r="BI290" s="194"/>
      <c r="BJ290" s="194"/>
      <c r="BK290" s="194"/>
      <c r="BL290" s="193"/>
      <c r="BM290" s="193"/>
    </row>
    <row r="291" spans="1:65" s="241" customFormat="1" ht="24.95" customHeight="1" x14ac:dyDescent="0.2">
      <c r="A291" s="257" t="s">
        <v>39</v>
      </c>
      <c r="B291" s="258"/>
      <c r="C291" s="258"/>
      <c r="D291" s="258"/>
      <c r="E291" s="259">
        <f>E244+E247+E250+E267+E278+E289</f>
        <v>0</v>
      </c>
      <c r="F291" s="238"/>
      <c r="G291" s="238"/>
      <c r="H291" s="238"/>
      <c r="I291" s="238"/>
      <c r="J291" s="239"/>
      <c r="K291" s="239"/>
      <c r="L291" s="240"/>
      <c r="M291" s="240"/>
      <c r="N291" s="238"/>
      <c r="O291" s="238"/>
      <c r="P291" s="238"/>
      <c r="Q291" s="238"/>
      <c r="R291" s="238"/>
      <c r="S291" s="238"/>
      <c r="T291" s="238"/>
      <c r="U291" s="238"/>
      <c r="V291" s="238"/>
      <c r="W291" s="238"/>
      <c r="X291" s="238"/>
      <c r="Y291" s="238"/>
      <c r="Z291" s="238"/>
      <c r="AA291" s="238"/>
      <c r="AB291" s="238"/>
      <c r="AC291" s="238"/>
      <c r="AD291" s="238"/>
      <c r="AE291" s="238"/>
      <c r="AF291" s="238"/>
      <c r="AG291" s="238"/>
      <c r="AH291" s="238"/>
      <c r="AI291" s="238"/>
      <c r="AJ291" s="238"/>
      <c r="AK291" s="238"/>
      <c r="AL291" s="238"/>
      <c r="AM291" s="238"/>
      <c r="AN291" s="238"/>
      <c r="AO291" s="238"/>
      <c r="AP291" s="238"/>
      <c r="AQ291" s="238"/>
      <c r="AR291" s="238"/>
      <c r="AS291" s="238"/>
      <c r="AT291" s="238"/>
      <c r="AU291" s="238"/>
      <c r="AV291" s="238"/>
      <c r="AW291" s="238"/>
      <c r="AX291" s="238"/>
      <c r="AY291" s="238"/>
      <c r="AZ291" s="238"/>
      <c r="BA291" s="238"/>
      <c r="BB291" s="238"/>
      <c r="BC291" s="238"/>
      <c r="BD291" s="238"/>
      <c r="BE291" s="238"/>
      <c r="BF291" s="238"/>
      <c r="BG291" s="238"/>
      <c r="BH291" s="238"/>
      <c r="BI291" s="238"/>
      <c r="BJ291" s="238"/>
      <c r="BK291" s="238"/>
      <c r="BL291" s="239"/>
      <c r="BM291" s="239"/>
    </row>
    <row r="292" spans="1:65" s="196" customFormat="1" ht="20.100000000000001" customHeight="1" x14ac:dyDescent="0.2">
      <c r="A292" s="242"/>
      <c r="B292" s="212"/>
      <c r="C292" s="212"/>
      <c r="D292" s="212"/>
      <c r="E292" s="212"/>
      <c r="F292" s="194"/>
      <c r="G292" s="194"/>
      <c r="H292" s="194"/>
      <c r="I292" s="194"/>
      <c r="J292" s="193"/>
      <c r="K292" s="193"/>
      <c r="L292" s="212"/>
      <c r="M292" s="212"/>
      <c r="N292" s="194"/>
      <c r="O292" s="194"/>
      <c r="P292" s="194"/>
      <c r="Q292" s="194"/>
      <c r="R292" s="194"/>
      <c r="S292" s="194"/>
      <c r="T292" s="194"/>
      <c r="U292" s="194"/>
      <c r="V292" s="194"/>
      <c r="W292" s="194"/>
      <c r="X292" s="194"/>
      <c r="Y292" s="194"/>
      <c r="Z292" s="194"/>
      <c r="AA292" s="194"/>
      <c r="AB292" s="194"/>
      <c r="AC292" s="194"/>
      <c r="AD292" s="194"/>
      <c r="AE292" s="194"/>
      <c r="AF292" s="194"/>
      <c r="AG292" s="194"/>
      <c r="AH292" s="194"/>
      <c r="AI292" s="194"/>
      <c r="AJ292" s="194"/>
      <c r="AK292" s="194"/>
      <c r="AL292" s="194"/>
      <c r="AM292" s="194"/>
      <c r="AN292" s="194"/>
      <c r="AO292" s="194"/>
      <c r="AP292" s="194"/>
      <c r="AQ292" s="194"/>
      <c r="AR292" s="194"/>
      <c r="AS292" s="194"/>
      <c r="AT292" s="194"/>
      <c r="AU292" s="194"/>
      <c r="AV292" s="194"/>
      <c r="AW292" s="194"/>
      <c r="AX292" s="194"/>
      <c r="AY292" s="194"/>
      <c r="AZ292" s="194"/>
      <c r="BA292" s="194"/>
      <c r="BB292" s="194"/>
      <c r="BC292" s="194"/>
      <c r="BD292" s="194"/>
      <c r="BE292" s="194"/>
      <c r="BF292" s="194"/>
      <c r="BG292" s="194"/>
      <c r="BH292" s="194"/>
      <c r="BI292" s="194"/>
      <c r="BJ292" s="194"/>
      <c r="BK292" s="194"/>
      <c r="BL292" s="193"/>
      <c r="BM292" s="193"/>
    </row>
    <row r="293" spans="1:65" s="196" customFormat="1" ht="32.25" x14ac:dyDescent="0.2">
      <c r="A293" s="278" t="str">
        <f>+A220</f>
        <v>0001_ACRONIMO_XYZ</v>
      </c>
      <c r="B293" s="278"/>
      <c r="C293" s="278"/>
      <c r="D293" s="278"/>
      <c r="E293" s="278"/>
      <c r="F293" s="190"/>
      <c r="G293" s="190"/>
      <c r="H293" s="190"/>
      <c r="I293" s="190"/>
      <c r="J293" s="192"/>
      <c r="K293" s="192"/>
      <c r="L293" s="193"/>
      <c r="M293" s="193"/>
      <c r="N293" s="194"/>
      <c r="O293" s="195"/>
      <c r="P293" s="195"/>
      <c r="Q293" s="194"/>
      <c r="R293" s="194"/>
      <c r="S293" s="194"/>
      <c r="T293" s="194"/>
      <c r="U293" s="194"/>
      <c r="V293" s="194"/>
      <c r="W293" s="194"/>
      <c r="X293" s="194"/>
      <c r="Y293" s="194"/>
      <c r="Z293" s="194"/>
      <c r="AA293" s="194"/>
      <c r="AB293" s="194"/>
      <c r="AC293" s="194"/>
      <c r="AD293" s="194"/>
      <c r="AE293" s="194"/>
      <c r="AF293" s="194"/>
      <c r="AG293" s="194"/>
      <c r="AH293" s="194"/>
      <c r="AI293" s="194"/>
      <c r="AJ293" s="194"/>
      <c r="AK293" s="194"/>
      <c r="AL293" s="194"/>
      <c r="AM293" s="194"/>
      <c r="AN293" s="194"/>
      <c r="AO293" s="194"/>
      <c r="AP293" s="194"/>
      <c r="AQ293" s="194"/>
      <c r="AR293" s="194"/>
      <c r="AS293" s="194"/>
      <c r="AT293" s="194"/>
      <c r="AU293" s="194"/>
      <c r="AV293" s="194"/>
      <c r="AW293" s="194"/>
      <c r="AX293" s="194"/>
      <c r="AY293" s="194"/>
      <c r="AZ293" s="194"/>
      <c r="BA293" s="194"/>
      <c r="BB293" s="194"/>
      <c r="BC293" s="194"/>
      <c r="BD293" s="194"/>
      <c r="BE293" s="194"/>
      <c r="BF293" s="194"/>
      <c r="BG293" s="194"/>
      <c r="BH293" s="194"/>
      <c r="BI293" s="194"/>
      <c r="BJ293" s="194"/>
      <c r="BK293" s="194"/>
      <c r="BL293" s="193"/>
      <c r="BM293" s="193"/>
    </row>
    <row r="294" spans="1:65" s="196" customFormat="1" ht="32.25" x14ac:dyDescent="0.2">
      <c r="A294" s="278" t="str">
        <f ca="1">+A221</f>
        <v>Escribir denominación BP</v>
      </c>
      <c r="B294" s="278"/>
      <c r="C294" s="278"/>
      <c r="D294" s="278"/>
      <c r="E294" s="278"/>
      <c r="F294" s="190"/>
      <c r="G294" s="190"/>
      <c r="H294" s="190"/>
      <c r="I294" s="190"/>
      <c r="J294" s="192"/>
      <c r="K294" s="192"/>
      <c r="L294" s="193"/>
      <c r="M294" s="193"/>
      <c r="N294" s="194"/>
      <c r="O294" s="195"/>
      <c r="P294" s="195"/>
      <c r="Q294" s="194"/>
      <c r="R294" s="194"/>
      <c r="S294" s="194"/>
      <c r="T294" s="194"/>
      <c r="U294" s="194"/>
      <c r="V294" s="194"/>
      <c r="W294" s="194"/>
      <c r="X294" s="194"/>
      <c r="Y294" s="194"/>
      <c r="Z294" s="194"/>
      <c r="AA294" s="194"/>
      <c r="AB294" s="194"/>
      <c r="AC294" s="194"/>
      <c r="AD294" s="194"/>
      <c r="AE294" s="194"/>
      <c r="AF294" s="194"/>
      <c r="AG294" s="194"/>
      <c r="AH294" s="194"/>
      <c r="AI294" s="194"/>
      <c r="AJ294" s="194"/>
      <c r="AK294" s="194"/>
      <c r="AL294" s="194"/>
      <c r="AM294" s="194"/>
      <c r="AN294" s="194"/>
      <c r="AO294" s="194"/>
      <c r="AP294" s="194"/>
      <c r="AQ294" s="194"/>
      <c r="AR294" s="194"/>
      <c r="AS294" s="194"/>
      <c r="AT294" s="194"/>
      <c r="AU294" s="194"/>
      <c r="AV294" s="194"/>
      <c r="AW294" s="194"/>
      <c r="AX294" s="194"/>
      <c r="AY294" s="194"/>
      <c r="AZ294" s="194"/>
      <c r="BA294" s="194"/>
      <c r="BB294" s="194"/>
      <c r="BC294" s="194"/>
      <c r="BD294" s="194"/>
      <c r="BE294" s="194"/>
      <c r="BF294" s="194"/>
      <c r="BG294" s="194"/>
      <c r="BH294" s="194"/>
      <c r="BI294" s="194"/>
      <c r="BJ294" s="194"/>
      <c r="BK294" s="194"/>
      <c r="BL294" s="193"/>
      <c r="BM294" s="193"/>
    </row>
    <row r="295" spans="1:65" s="196" customFormat="1" ht="20.100000000000001" customHeight="1" x14ac:dyDescent="0.2">
      <c r="A295" s="212"/>
      <c r="B295" s="212"/>
      <c r="C295" s="212"/>
      <c r="D295" s="212"/>
      <c r="E295" s="212"/>
      <c r="F295" s="194"/>
      <c r="G295" s="194"/>
      <c r="H295" s="194"/>
      <c r="I295" s="194"/>
      <c r="J295" s="193"/>
      <c r="K295" s="193"/>
      <c r="L295" s="212"/>
      <c r="M295" s="212"/>
      <c r="N295" s="194"/>
      <c r="O295" s="194"/>
      <c r="P295" s="194"/>
      <c r="Q295" s="194"/>
      <c r="R295" s="194"/>
      <c r="S295" s="194"/>
      <c r="T295" s="194"/>
      <c r="U295" s="194"/>
      <c r="V295" s="194"/>
      <c r="W295" s="194"/>
      <c r="X295" s="194"/>
      <c r="Y295" s="194"/>
      <c r="Z295" s="194"/>
      <c r="AA295" s="194"/>
      <c r="AB295" s="194"/>
      <c r="AC295" s="194"/>
      <c r="AD295" s="194"/>
      <c r="AE295" s="194"/>
      <c r="AF295" s="194"/>
      <c r="AG295" s="194"/>
      <c r="AH295" s="194"/>
      <c r="AI295" s="194"/>
      <c r="AJ295" s="194"/>
      <c r="AK295" s="194"/>
      <c r="AL295" s="194"/>
      <c r="AM295" s="194"/>
      <c r="AN295" s="194"/>
      <c r="AO295" s="194"/>
      <c r="AP295" s="194"/>
      <c r="AQ295" s="194"/>
      <c r="AR295" s="194"/>
      <c r="AS295" s="194"/>
      <c r="AT295" s="194"/>
      <c r="AU295" s="194"/>
      <c r="AV295" s="194"/>
      <c r="AW295" s="194"/>
      <c r="AX295" s="194"/>
      <c r="AY295" s="194"/>
      <c r="AZ295" s="194"/>
      <c r="BA295" s="194"/>
      <c r="BB295" s="194"/>
      <c r="BC295" s="194"/>
      <c r="BD295" s="194"/>
      <c r="BE295" s="194"/>
      <c r="BF295" s="194"/>
      <c r="BG295" s="194"/>
      <c r="BH295" s="194"/>
      <c r="BI295" s="194"/>
      <c r="BJ295" s="194"/>
      <c r="BK295" s="194"/>
      <c r="BL295" s="193"/>
      <c r="BM295" s="193"/>
    </row>
    <row r="296" spans="1:65" s="241" customFormat="1" ht="24.95" customHeight="1" x14ac:dyDescent="0.2">
      <c r="A296" s="200" t="str">
        <f>"ACTIVIDAD 5: "&amp;'1.INTRO'!B33</f>
        <v>ACTIVIDAD 5: Gestión y Coordinación</v>
      </c>
      <c r="B296" s="201"/>
      <c r="C296" s="243"/>
      <c r="D296" s="243"/>
      <c r="E296" s="244"/>
      <c r="F296" s="238"/>
      <c r="G296" s="238"/>
      <c r="H296" s="238"/>
      <c r="I296" s="238"/>
      <c r="J296" s="239"/>
      <c r="K296" s="239"/>
      <c r="L296" s="240"/>
      <c r="M296" s="240"/>
      <c r="N296" s="238"/>
      <c r="O296" s="238"/>
      <c r="P296" s="238"/>
      <c r="Q296" s="238"/>
      <c r="R296" s="238"/>
      <c r="S296" s="238"/>
      <c r="T296" s="238"/>
      <c r="U296" s="238"/>
      <c r="V296" s="238"/>
      <c r="W296" s="238"/>
      <c r="X296" s="238"/>
      <c r="Y296" s="238"/>
      <c r="Z296" s="238"/>
      <c r="AA296" s="238"/>
      <c r="AB296" s="238"/>
      <c r="AC296" s="238"/>
      <c r="AD296" s="238"/>
      <c r="AE296" s="238"/>
      <c r="AF296" s="238"/>
      <c r="AG296" s="238"/>
      <c r="AH296" s="238"/>
      <c r="AI296" s="238"/>
      <c r="AJ296" s="238"/>
      <c r="AK296" s="238"/>
      <c r="AL296" s="238"/>
      <c r="AM296" s="238"/>
      <c r="AN296" s="238"/>
      <c r="AO296" s="238"/>
      <c r="AP296" s="238"/>
      <c r="AQ296" s="238"/>
      <c r="AR296" s="238"/>
      <c r="AS296" s="238"/>
      <c r="AT296" s="238"/>
      <c r="AU296" s="238"/>
      <c r="AV296" s="238"/>
      <c r="AW296" s="238"/>
      <c r="AX296" s="238"/>
      <c r="AY296" s="238"/>
      <c r="AZ296" s="238"/>
      <c r="BA296" s="238"/>
      <c r="BB296" s="238"/>
      <c r="BC296" s="238"/>
      <c r="BD296" s="238"/>
      <c r="BE296" s="238"/>
      <c r="BF296" s="238"/>
      <c r="BG296" s="238"/>
      <c r="BH296" s="238"/>
      <c r="BI296" s="238"/>
      <c r="BJ296" s="238"/>
      <c r="BK296" s="238"/>
      <c r="BL296" s="239"/>
      <c r="BM296" s="239"/>
    </row>
    <row r="297" spans="1:65" s="196" customFormat="1" ht="20.100000000000001" customHeight="1" x14ac:dyDescent="0.2">
      <c r="A297" s="212"/>
      <c r="B297" s="212"/>
      <c r="C297" s="212"/>
      <c r="D297" s="212"/>
      <c r="E297" s="212"/>
      <c r="F297" s="194"/>
      <c r="G297" s="194"/>
      <c r="H297" s="194"/>
      <c r="I297" s="194"/>
      <c r="J297" s="193"/>
      <c r="K297" s="193"/>
      <c r="L297" s="212"/>
      <c r="M297" s="212"/>
      <c r="N297" s="194"/>
      <c r="O297" s="194"/>
      <c r="P297" s="194"/>
      <c r="Q297" s="194"/>
      <c r="R297" s="194"/>
      <c r="S297" s="194"/>
      <c r="T297" s="194"/>
      <c r="U297" s="194"/>
      <c r="V297" s="194"/>
      <c r="W297" s="194"/>
      <c r="X297" s="194"/>
      <c r="Y297" s="194"/>
      <c r="Z297" s="194"/>
      <c r="AA297" s="194"/>
      <c r="AB297" s="194"/>
      <c r="AC297" s="194"/>
      <c r="AD297" s="194"/>
      <c r="AE297" s="194"/>
      <c r="AF297" s="194"/>
      <c r="AG297" s="194"/>
      <c r="AH297" s="194"/>
      <c r="AI297" s="194"/>
      <c r="AJ297" s="194"/>
      <c r="AK297" s="194"/>
      <c r="AL297" s="194"/>
      <c r="AM297" s="194"/>
      <c r="AN297" s="194"/>
      <c r="AO297" s="194"/>
      <c r="AP297" s="194"/>
      <c r="AQ297" s="194"/>
      <c r="AR297" s="194"/>
      <c r="AS297" s="194"/>
      <c r="AT297" s="194"/>
      <c r="AU297" s="194"/>
      <c r="AV297" s="194"/>
      <c r="AW297" s="194"/>
      <c r="AX297" s="194"/>
      <c r="AY297" s="194"/>
      <c r="AZ297" s="194"/>
      <c r="BA297" s="194"/>
      <c r="BB297" s="194"/>
      <c r="BC297" s="194"/>
      <c r="BD297" s="194"/>
      <c r="BE297" s="194"/>
      <c r="BF297" s="194"/>
      <c r="BG297" s="194"/>
      <c r="BH297" s="194"/>
      <c r="BI297" s="194"/>
      <c r="BJ297" s="194"/>
      <c r="BK297" s="194"/>
      <c r="BL297" s="193"/>
      <c r="BM297" s="193"/>
    </row>
    <row r="298" spans="1:65" s="196" customFormat="1" ht="20.100000000000001" customHeight="1" x14ac:dyDescent="0.2">
      <c r="A298" s="213" t="str">
        <f>+A225</f>
        <v>1. Personal</v>
      </c>
      <c r="B298" s="245"/>
      <c r="C298" s="214"/>
      <c r="D298" s="245"/>
      <c r="E298" s="246"/>
      <c r="F298" s="194"/>
      <c r="G298" s="194"/>
      <c r="H298" s="194"/>
      <c r="I298" s="194"/>
      <c r="J298" s="193"/>
      <c r="K298" s="193"/>
      <c r="L298" s="212"/>
      <c r="M298" s="212"/>
      <c r="N298" s="194"/>
      <c r="O298" s="194"/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  <c r="Z298" s="194"/>
      <c r="AA298" s="194"/>
      <c r="AB298" s="194"/>
      <c r="AC298" s="194"/>
      <c r="AD298" s="194"/>
      <c r="AE298" s="194"/>
      <c r="AF298" s="194"/>
      <c r="AG298" s="194"/>
      <c r="AH298" s="194"/>
      <c r="AI298" s="194"/>
      <c r="AJ298" s="194"/>
      <c r="AK298" s="194"/>
      <c r="AL298" s="194"/>
      <c r="AM298" s="194"/>
      <c r="AN298" s="194"/>
      <c r="AO298" s="194"/>
      <c r="AP298" s="194"/>
      <c r="AQ298" s="194"/>
      <c r="AR298" s="194"/>
      <c r="AS298" s="194"/>
      <c r="AT298" s="194"/>
      <c r="AU298" s="194"/>
      <c r="AV298" s="194"/>
      <c r="AW298" s="194"/>
      <c r="AX298" s="194"/>
      <c r="AY298" s="194"/>
      <c r="AZ298" s="194"/>
      <c r="BA298" s="194"/>
      <c r="BB298" s="194"/>
      <c r="BC298" s="194"/>
      <c r="BD298" s="194"/>
      <c r="BE298" s="194"/>
      <c r="BF298" s="194"/>
      <c r="BG298" s="194"/>
      <c r="BH298" s="194"/>
      <c r="BI298" s="194"/>
      <c r="BJ298" s="194"/>
      <c r="BK298" s="194"/>
      <c r="BL298" s="193"/>
      <c r="BM298" s="193"/>
    </row>
    <row r="299" spans="1:65" s="196" customFormat="1" ht="31.5" x14ac:dyDescent="0.2">
      <c r="A299" s="216" t="s">
        <v>257</v>
      </c>
      <c r="B299" s="216" t="s">
        <v>258</v>
      </c>
      <c r="C299" s="216" t="s">
        <v>259</v>
      </c>
      <c r="D299" s="216" t="s">
        <v>260</v>
      </c>
      <c r="E299" s="216" t="s">
        <v>19</v>
      </c>
      <c r="F299" s="194"/>
      <c r="G299" s="194"/>
      <c r="H299" s="194"/>
      <c r="I299" s="194"/>
      <c r="J299" s="193"/>
      <c r="K299" s="193"/>
      <c r="L299" s="212"/>
      <c r="M299" s="212"/>
      <c r="N299" s="194"/>
      <c r="O299" s="194"/>
      <c r="P299" s="194"/>
      <c r="Q299" s="194"/>
      <c r="R299" s="194"/>
      <c r="S299" s="194"/>
      <c r="T299" s="194"/>
      <c r="U299" s="194"/>
      <c r="V299" s="194"/>
      <c r="W299" s="194"/>
      <c r="X299" s="194"/>
      <c r="Y299" s="194"/>
      <c r="Z299" s="194"/>
      <c r="AA299" s="194"/>
      <c r="AB299" s="194"/>
      <c r="AC299" s="194"/>
      <c r="AD299" s="194"/>
      <c r="AE299" s="194"/>
      <c r="AF299" s="194"/>
      <c r="AG299" s="194"/>
      <c r="AH299" s="194"/>
      <c r="AI299" s="194"/>
      <c r="AJ299" s="194"/>
      <c r="AK299" s="194"/>
      <c r="AL299" s="194"/>
      <c r="AM299" s="194"/>
      <c r="AN299" s="194"/>
      <c r="AO299" s="194"/>
      <c r="AP299" s="194"/>
      <c r="AQ299" s="194"/>
      <c r="AR299" s="194"/>
      <c r="AS299" s="194"/>
      <c r="AT299" s="194"/>
      <c r="AU299" s="194"/>
      <c r="AV299" s="194"/>
      <c r="AW299" s="194"/>
      <c r="AX299" s="194"/>
      <c r="AY299" s="194"/>
      <c r="AZ299" s="194"/>
      <c r="BA299" s="194"/>
      <c r="BB299" s="194"/>
      <c r="BC299" s="194"/>
      <c r="BD299" s="194"/>
      <c r="BE299" s="194"/>
      <c r="BF299" s="194"/>
      <c r="BG299" s="194"/>
      <c r="BH299" s="194"/>
      <c r="BI299" s="194"/>
      <c r="BJ299" s="194"/>
      <c r="BK299" s="194"/>
      <c r="BL299" s="193"/>
      <c r="BM299" s="193"/>
    </row>
    <row r="300" spans="1:65" s="196" customFormat="1" ht="15.75" x14ac:dyDescent="0.2">
      <c r="A300" s="217">
        <v>0</v>
      </c>
      <c r="B300" s="218"/>
      <c r="C300" s="219">
        <v>0</v>
      </c>
      <c r="D300" s="220">
        <v>0</v>
      </c>
      <c r="E300" s="221">
        <f>IF(A300="","",IF(C300="","",IF(D300="","",ROUND(ROUND(D300,4)*ROUND(C300,2)*ROUND(A300,2),2))))</f>
        <v>0</v>
      </c>
      <c r="F300" s="194"/>
      <c r="G300" s="194"/>
      <c r="H300" s="194"/>
      <c r="I300" s="194"/>
      <c r="J300" s="193"/>
      <c r="K300" s="193"/>
      <c r="L300" s="212"/>
      <c r="M300" s="212"/>
      <c r="N300" s="194"/>
      <c r="O300" s="194"/>
      <c r="P300" s="194"/>
      <c r="Q300" s="194"/>
      <c r="R300" s="194"/>
      <c r="S300" s="194"/>
      <c r="T300" s="194"/>
      <c r="U300" s="194"/>
      <c r="V300" s="194"/>
      <c r="W300" s="194"/>
      <c r="X300" s="194"/>
      <c r="Y300" s="194"/>
      <c r="Z300" s="194"/>
      <c r="AA300" s="194"/>
      <c r="AB300" s="194"/>
      <c r="AC300" s="194"/>
      <c r="AD300" s="194"/>
      <c r="AE300" s="194"/>
      <c r="AF300" s="194"/>
      <c r="AG300" s="194"/>
      <c r="AH300" s="194"/>
      <c r="AI300" s="194"/>
      <c r="AJ300" s="194"/>
      <c r="AK300" s="194"/>
      <c r="AL300" s="194"/>
      <c r="AM300" s="194"/>
      <c r="AN300" s="194"/>
      <c r="AO300" s="194"/>
      <c r="AP300" s="194"/>
      <c r="AQ300" s="194"/>
      <c r="AR300" s="194"/>
      <c r="AS300" s="194"/>
      <c r="AT300" s="194"/>
      <c r="AU300" s="194"/>
      <c r="AV300" s="194"/>
      <c r="AW300" s="194"/>
      <c r="AX300" s="194"/>
      <c r="AY300" s="194"/>
      <c r="AZ300" s="194"/>
      <c r="BA300" s="194"/>
      <c r="BB300" s="194"/>
      <c r="BC300" s="194"/>
      <c r="BD300" s="194"/>
      <c r="BE300" s="194"/>
      <c r="BF300" s="194"/>
      <c r="BG300" s="194"/>
      <c r="BH300" s="194"/>
      <c r="BI300" s="194"/>
      <c r="BJ300" s="194"/>
      <c r="BK300" s="194"/>
      <c r="BL300" s="193"/>
      <c r="BM300" s="193"/>
    </row>
    <row r="301" spans="1:65" s="196" customFormat="1" ht="15.75" x14ac:dyDescent="0.2">
      <c r="A301" s="217">
        <v>0</v>
      </c>
      <c r="B301" s="218"/>
      <c r="C301" s="219">
        <v>0</v>
      </c>
      <c r="D301" s="220">
        <v>0</v>
      </c>
      <c r="E301" s="221">
        <f t="shared" ref="E301:E316" si="16">IF(A301="","",IF(C301="","",IF(D301="","",ROUND(ROUND(D301,4)*ROUND(C301,2)*ROUND(A301,2),2))))</f>
        <v>0</v>
      </c>
      <c r="F301" s="194"/>
      <c r="G301" s="194"/>
      <c r="H301" s="194"/>
      <c r="I301" s="194"/>
      <c r="J301" s="193"/>
      <c r="K301" s="193"/>
      <c r="L301" s="212"/>
      <c r="M301" s="212"/>
      <c r="N301" s="194"/>
      <c r="O301" s="194"/>
      <c r="P301" s="194"/>
      <c r="Q301" s="194"/>
      <c r="R301" s="194"/>
      <c r="S301" s="194"/>
      <c r="T301" s="194"/>
      <c r="U301" s="194"/>
      <c r="V301" s="194"/>
      <c r="W301" s="194"/>
      <c r="X301" s="194"/>
      <c r="Y301" s="194"/>
      <c r="Z301" s="194"/>
      <c r="AA301" s="194"/>
      <c r="AB301" s="194"/>
      <c r="AC301" s="194"/>
      <c r="AD301" s="194"/>
      <c r="AE301" s="194"/>
      <c r="AF301" s="194"/>
      <c r="AG301" s="194"/>
      <c r="AH301" s="194"/>
      <c r="AI301" s="194"/>
      <c r="AJ301" s="194"/>
      <c r="AK301" s="194"/>
      <c r="AL301" s="194"/>
      <c r="AM301" s="194"/>
      <c r="AN301" s="194"/>
      <c r="AO301" s="194"/>
      <c r="AP301" s="194"/>
      <c r="AQ301" s="194"/>
      <c r="AR301" s="194"/>
      <c r="AS301" s="194"/>
      <c r="AT301" s="194"/>
      <c r="AU301" s="194"/>
      <c r="AV301" s="194"/>
      <c r="AW301" s="194"/>
      <c r="AX301" s="194"/>
      <c r="AY301" s="194"/>
      <c r="AZ301" s="194"/>
      <c r="BA301" s="194"/>
      <c r="BB301" s="194"/>
      <c r="BC301" s="194"/>
      <c r="BD301" s="194"/>
      <c r="BE301" s="194"/>
      <c r="BF301" s="194"/>
      <c r="BG301" s="194"/>
      <c r="BH301" s="194"/>
      <c r="BI301" s="194"/>
      <c r="BJ301" s="194"/>
      <c r="BK301" s="194"/>
      <c r="BL301" s="193"/>
      <c r="BM301" s="193"/>
    </row>
    <row r="302" spans="1:65" s="196" customFormat="1" ht="15.75" x14ac:dyDescent="0.2">
      <c r="A302" s="217">
        <v>0</v>
      </c>
      <c r="B302" s="218"/>
      <c r="C302" s="219">
        <v>0</v>
      </c>
      <c r="D302" s="220">
        <v>0</v>
      </c>
      <c r="E302" s="221">
        <f t="shared" si="16"/>
        <v>0</v>
      </c>
      <c r="F302" s="194"/>
      <c r="G302" s="194"/>
      <c r="H302" s="194"/>
      <c r="I302" s="194"/>
      <c r="J302" s="193"/>
      <c r="K302" s="193"/>
      <c r="L302" s="212"/>
      <c r="M302" s="212"/>
      <c r="N302" s="194"/>
      <c r="O302" s="194"/>
      <c r="P302" s="194"/>
      <c r="Q302" s="194"/>
      <c r="R302" s="194"/>
      <c r="S302" s="194"/>
      <c r="T302" s="194"/>
      <c r="U302" s="194"/>
      <c r="V302" s="194"/>
      <c r="W302" s="194"/>
      <c r="X302" s="194"/>
      <c r="Y302" s="194"/>
      <c r="Z302" s="194"/>
      <c r="AA302" s="194"/>
      <c r="AB302" s="194"/>
      <c r="AC302" s="194"/>
      <c r="AD302" s="194"/>
      <c r="AE302" s="194"/>
      <c r="AF302" s="194"/>
      <c r="AG302" s="194"/>
      <c r="AH302" s="194"/>
      <c r="AI302" s="194"/>
      <c r="AJ302" s="194"/>
      <c r="AK302" s="194"/>
      <c r="AL302" s="194"/>
      <c r="AM302" s="194"/>
      <c r="AN302" s="194"/>
      <c r="AO302" s="194"/>
      <c r="AP302" s="194"/>
      <c r="AQ302" s="194"/>
      <c r="AR302" s="194"/>
      <c r="AS302" s="194"/>
      <c r="AT302" s="194"/>
      <c r="AU302" s="194"/>
      <c r="AV302" s="194"/>
      <c r="AW302" s="194"/>
      <c r="AX302" s="194"/>
      <c r="AY302" s="194"/>
      <c r="AZ302" s="194"/>
      <c r="BA302" s="194"/>
      <c r="BB302" s="194"/>
      <c r="BC302" s="194"/>
      <c r="BD302" s="194"/>
      <c r="BE302" s="194"/>
      <c r="BF302" s="194"/>
      <c r="BG302" s="194"/>
      <c r="BH302" s="194"/>
      <c r="BI302" s="194"/>
      <c r="BJ302" s="194"/>
      <c r="BK302" s="194"/>
      <c r="BL302" s="193"/>
      <c r="BM302" s="193"/>
    </row>
    <row r="303" spans="1:65" s="196" customFormat="1" ht="15.75" x14ac:dyDescent="0.2">
      <c r="A303" s="217">
        <v>0</v>
      </c>
      <c r="B303" s="218"/>
      <c r="C303" s="219">
        <v>0</v>
      </c>
      <c r="D303" s="220">
        <v>0</v>
      </c>
      <c r="E303" s="221">
        <f t="shared" si="16"/>
        <v>0</v>
      </c>
      <c r="F303" s="194"/>
      <c r="G303" s="194"/>
      <c r="H303" s="194"/>
      <c r="I303" s="194"/>
      <c r="J303" s="193"/>
      <c r="K303" s="193"/>
      <c r="L303" s="212"/>
      <c r="M303" s="212"/>
      <c r="N303" s="194"/>
      <c r="O303" s="194"/>
      <c r="P303" s="194"/>
      <c r="Q303" s="194"/>
      <c r="R303" s="194"/>
      <c r="S303" s="194"/>
      <c r="T303" s="194"/>
      <c r="U303" s="194"/>
      <c r="V303" s="194"/>
      <c r="W303" s="194"/>
      <c r="X303" s="194"/>
      <c r="Y303" s="194"/>
      <c r="Z303" s="194"/>
      <c r="AA303" s="194"/>
      <c r="AB303" s="194"/>
      <c r="AC303" s="194"/>
      <c r="AD303" s="194"/>
      <c r="AE303" s="194"/>
      <c r="AF303" s="194"/>
      <c r="AG303" s="194"/>
      <c r="AH303" s="194"/>
      <c r="AI303" s="194"/>
      <c r="AJ303" s="194"/>
      <c r="AK303" s="194"/>
      <c r="AL303" s="194"/>
      <c r="AM303" s="194"/>
      <c r="AN303" s="194"/>
      <c r="AO303" s="194"/>
      <c r="AP303" s="194"/>
      <c r="AQ303" s="194"/>
      <c r="AR303" s="194"/>
      <c r="AS303" s="194"/>
      <c r="AT303" s="194"/>
      <c r="AU303" s="194"/>
      <c r="AV303" s="194"/>
      <c r="AW303" s="194"/>
      <c r="AX303" s="194"/>
      <c r="AY303" s="194"/>
      <c r="AZ303" s="194"/>
      <c r="BA303" s="194"/>
      <c r="BB303" s="194"/>
      <c r="BC303" s="194"/>
      <c r="BD303" s="194"/>
      <c r="BE303" s="194"/>
      <c r="BF303" s="194"/>
      <c r="BG303" s="194"/>
      <c r="BH303" s="194"/>
      <c r="BI303" s="194"/>
      <c r="BJ303" s="194"/>
      <c r="BK303" s="194"/>
      <c r="BL303" s="193"/>
      <c r="BM303" s="193"/>
    </row>
    <row r="304" spans="1:65" s="196" customFormat="1" ht="15.75" x14ac:dyDescent="0.2">
      <c r="A304" s="217">
        <v>0</v>
      </c>
      <c r="B304" s="218"/>
      <c r="C304" s="219">
        <v>0</v>
      </c>
      <c r="D304" s="220">
        <v>0</v>
      </c>
      <c r="E304" s="221">
        <f t="shared" si="16"/>
        <v>0</v>
      </c>
      <c r="F304" s="194"/>
      <c r="G304" s="194"/>
      <c r="H304" s="194"/>
      <c r="I304" s="194"/>
      <c r="J304" s="193"/>
      <c r="K304" s="193"/>
      <c r="L304" s="212"/>
      <c r="M304" s="212"/>
      <c r="N304" s="194"/>
      <c r="O304" s="194"/>
      <c r="P304" s="194"/>
      <c r="Q304" s="194"/>
      <c r="R304" s="194"/>
      <c r="S304" s="194"/>
      <c r="T304" s="194"/>
      <c r="U304" s="194"/>
      <c r="V304" s="194"/>
      <c r="W304" s="194"/>
      <c r="X304" s="194"/>
      <c r="Y304" s="194"/>
      <c r="Z304" s="194"/>
      <c r="AA304" s="194"/>
      <c r="AB304" s="194"/>
      <c r="AC304" s="194"/>
      <c r="AD304" s="194"/>
      <c r="AE304" s="194"/>
      <c r="AF304" s="194"/>
      <c r="AG304" s="194"/>
      <c r="AH304" s="194"/>
      <c r="AI304" s="194"/>
      <c r="AJ304" s="194"/>
      <c r="AK304" s="194"/>
      <c r="AL304" s="194"/>
      <c r="AM304" s="194"/>
      <c r="AN304" s="194"/>
      <c r="AO304" s="194"/>
      <c r="AP304" s="194"/>
      <c r="AQ304" s="194"/>
      <c r="AR304" s="194"/>
      <c r="AS304" s="194"/>
      <c r="AT304" s="194"/>
      <c r="AU304" s="194"/>
      <c r="AV304" s="194"/>
      <c r="AW304" s="194"/>
      <c r="AX304" s="194"/>
      <c r="AY304" s="194"/>
      <c r="AZ304" s="194"/>
      <c r="BA304" s="194"/>
      <c r="BB304" s="194"/>
      <c r="BC304" s="194"/>
      <c r="BD304" s="194"/>
      <c r="BE304" s="194"/>
      <c r="BF304" s="194"/>
      <c r="BG304" s="194"/>
      <c r="BH304" s="194"/>
      <c r="BI304" s="194"/>
      <c r="BJ304" s="194"/>
      <c r="BK304" s="194"/>
      <c r="BL304" s="193"/>
      <c r="BM304" s="193"/>
    </row>
    <row r="305" spans="1:65" s="196" customFormat="1" ht="15.75" x14ac:dyDescent="0.2">
      <c r="A305" s="217">
        <v>0</v>
      </c>
      <c r="B305" s="218"/>
      <c r="C305" s="219">
        <v>0</v>
      </c>
      <c r="D305" s="220">
        <v>0</v>
      </c>
      <c r="E305" s="221">
        <f t="shared" si="16"/>
        <v>0</v>
      </c>
      <c r="F305" s="194"/>
      <c r="G305" s="194"/>
      <c r="H305" s="194"/>
      <c r="I305" s="194"/>
      <c r="J305" s="193"/>
      <c r="K305" s="193"/>
      <c r="L305" s="212"/>
      <c r="M305" s="212"/>
      <c r="N305" s="194"/>
      <c r="O305" s="194"/>
      <c r="P305" s="194"/>
      <c r="Q305" s="194"/>
      <c r="R305" s="194"/>
      <c r="S305" s="194"/>
      <c r="T305" s="194"/>
      <c r="U305" s="194"/>
      <c r="V305" s="194"/>
      <c r="W305" s="194"/>
      <c r="X305" s="194"/>
      <c r="Y305" s="194"/>
      <c r="Z305" s="194"/>
      <c r="AA305" s="194"/>
      <c r="AB305" s="194"/>
      <c r="AC305" s="194"/>
      <c r="AD305" s="194"/>
      <c r="AE305" s="194"/>
      <c r="AF305" s="194"/>
      <c r="AG305" s="194"/>
      <c r="AH305" s="194"/>
      <c r="AI305" s="194"/>
      <c r="AJ305" s="194"/>
      <c r="AK305" s="194"/>
      <c r="AL305" s="194"/>
      <c r="AM305" s="194"/>
      <c r="AN305" s="194"/>
      <c r="AO305" s="194"/>
      <c r="AP305" s="194"/>
      <c r="AQ305" s="194"/>
      <c r="AR305" s="194"/>
      <c r="AS305" s="194"/>
      <c r="AT305" s="194"/>
      <c r="AU305" s="194"/>
      <c r="AV305" s="194"/>
      <c r="AW305" s="194"/>
      <c r="AX305" s="194"/>
      <c r="AY305" s="194"/>
      <c r="AZ305" s="194"/>
      <c r="BA305" s="194"/>
      <c r="BB305" s="194"/>
      <c r="BC305" s="194"/>
      <c r="BD305" s="194"/>
      <c r="BE305" s="194"/>
      <c r="BF305" s="194"/>
      <c r="BG305" s="194"/>
      <c r="BH305" s="194"/>
      <c r="BI305" s="194"/>
      <c r="BJ305" s="194"/>
      <c r="BK305" s="194"/>
      <c r="BL305" s="193"/>
      <c r="BM305" s="193"/>
    </row>
    <row r="306" spans="1:65" s="196" customFormat="1" ht="15.75" x14ac:dyDescent="0.2">
      <c r="A306" s="217">
        <v>0</v>
      </c>
      <c r="B306" s="218"/>
      <c r="C306" s="219">
        <v>0</v>
      </c>
      <c r="D306" s="220">
        <v>0</v>
      </c>
      <c r="E306" s="221">
        <f t="shared" si="16"/>
        <v>0</v>
      </c>
      <c r="F306" s="194"/>
      <c r="G306" s="194"/>
      <c r="H306" s="194"/>
      <c r="I306" s="194"/>
      <c r="J306" s="193"/>
      <c r="K306" s="193"/>
      <c r="L306" s="212"/>
      <c r="M306" s="212"/>
      <c r="N306" s="194"/>
      <c r="O306" s="194"/>
      <c r="P306" s="194"/>
      <c r="Q306" s="194"/>
      <c r="R306" s="194"/>
      <c r="S306" s="194"/>
      <c r="T306" s="194"/>
      <c r="U306" s="194"/>
      <c r="V306" s="194"/>
      <c r="W306" s="194"/>
      <c r="X306" s="194"/>
      <c r="Y306" s="194"/>
      <c r="Z306" s="194"/>
      <c r="AA306" s="194"/>
      <c r="AB306" s="194"/>
      <c r="AC306" s="194"/>
      <c r="AD306" s="194"/>
      <c r="AE306" s="194"/>
      <c r="AF306" s="194"/>
      <c r="AG306" s="194"/>
      <c r="AH306" s="194"/>
      <c r="AI306" s="194"/>
      <c r="AJ306" s="194"/>
      <c r="AK306" s="194"/>
      <c r="AL306" s="194"/>
      <c r="AM306" s="194"/>
      <c r="AN306" s="194"/>
      <c r="AO306" s="194"/>
      <c r="AP306" s="194"/>
      <c r="AQ306" s="194"/>
      <c r="AR306" s="194"/>
      <c r="AS306" s="194"/>
      <c r="AT306" s="194"/>
      <c r="AU306" s="194"/>
      <c r="AV306" s="194"/>
      <c r="AW306" s="194"/>
      <c r="AX306" s="194"/>
      <c r="AY306" s="194"/>
      <c r="AZ306" s="194"/>
      <c r="BA306" s="194"/>
      <c r="BB306" s="194"/>
      <c r="BC306" s="194"/>
      <c r="BD306" s="194"/>
      <c r="BE306" s="194"/>
      <c r="BF306" s="194"/>
      <c r="BG306" s="194"/>
      <c r="BH306" s="194"/>
      <c r="BI306" s="194"/>
      <c r="BJ306" s="194"/>
      <c r="BK306" s="194"/>
      <c r="BL306" s="193"/>
      <c r="BM306" s="193"/>
    </row>
    <row r="307" spans="1:65" s="196" customFormat="1" ht="15.75" x14ac:dyDescent="0.2">
      <c r="A307" s="217">
        <v>0</v>
      </c>
      <c r="B307" s="218"/>
      <c r="C307" s="219">
        <v>0</v>
      </c>
      <c r="D307" s="220">
        <v>0</v>
      </c>
      <c r="E307" s="221">
        <f t="shared" si="16"/>
        <v>0</v>
      </c>
      <c r="F307" s="194"/>
      <c r="G307" s="194"/>
      <c r="H307" s="194"/>
      <c r="I307" s="194"/>
      <c r="J307" s="193"/>
      <c r="K307" s="193"/>
      <c r="L307" s="212"/>
      <c r="M307" s="212"/>
      <c r="N307" s="194"/>
      <c r="O307" s="194"/>
      <c r="P307" s="194"/>
      <c r="Q307" s="194"/>
      <c r="R307" s="194"/>
      <c r="S307" s="194"/>
      <c r="T307" s="194"/>
      <c r="U307" s="194"/>
      <c r="V307" s="194"/>
      <c r="W307" s="194"/>
      <c r="X307" s="194"/>
      <c r="Y307" s="194"/>
      <c r="Z307" s="194"/>
      <c r="AA307" s="194"/>
      <c r="AB307" s="194"/>
      <c r="AC307" s="194"/>
      <c r="AD307" s="194"/>
      <c r="AE307" s="194"/>
      <c r="AF307" s="194"/>
      <c r="AG307" s="194"/>
      <c r="AH307" s="194"/>
      <c r="AI307" s="194"/>
      <c r="AJ307" s="194"/>
      <c r="AK307" s="194"/>
      <c r="AL307" s="194"/>
      <c r="AM307" s="194"/>
      <c r="AN307" s="194"/>
      <c r="AO307" s="194"/>
      <c r="AP307" s="194"/>
      <c r="AQ307" s="194"/>
      <c r="AR307" s="194"/>
      <c r="AS307" s="194"/>
      <c r="AT307" s="194"/>
      <c r="AU307" s="194"/>
      <c r="AV307" s="194"/>
      <c r="AW307" s="194"/>
      <c r="AX307" s="194"/>
      <c r="AY307" s="194"/>
      <c r="AZ307" s="194"/>
      <c r="BA307" s="194"/>
      <c r="BB307" s="194"/>
      <c r="BC307" s="194"/>
      <c r="BD307" s="194"/>
      <c r="BE307" s="194"/>
      <c r="BF307" s="194"/>
      <c r="BG307" s="194"/>
      <c r="BH307" s="194"/>
      <c r="BI307" s="194"/>
      <c r="BJ307" s="194"/>
      <c r="BK307" s="194"/>
      <c r="BL307" s="193"/>
      <c r="BM307" s="193"/>
    </row>
    <row r="308" spans="1:65" s="196" customFormat="1" ht="15.75" x14ac:dyDescent="0.2">
      <c r="A308" s="217">
        <v>0</v>
      </c>
      <c r="B308" s="218"/>
      <c r="C308" s="219">
        <v>0</v>
      </c>
      <c r="D308" s="220">
        <v>0</v>
      </c>
      <c r="E308" s="221">
        <f t="shared" si="16"/>
        <v>0</v>
      </c>
      <c r="F308" s="194"/>
      <c r="G308" s="194"/>
      <c r="H308" s="194"/>
      <c r="I308" s="194"/>
      <c r="J308" s="193"/>
      <c r="K308" s="193"/>
      <c r="L308" s="212"/>
      <c r="M308" s="212"/>
      <c r="N308" s="194"/>
      <c r="O308" s="194"/>
      <c r="P308" s="194"/>
      <c r="Q308" s="194"/>
      <c r="R308" s="194"/>
      <c r="S308" s="194"/>
      <c r="T308" s="194"/>
      <c r="U308" s="194"/>
      <c r="V308" s="194"/>
      <c r="W308" s="194"/>
      <c r="X308" s="194"/>
      <c r="Y308" s="194"/>
      <c r="Z308" s="194"/>
      <c r="AA308" s="194"/>
      <c r="AB308" s="194"/>
      <c r="AC308" s="194"/>
      <c r="AD308" s="194"/>
      <c r="AE308" s="194"/>
      <c r="AF308" s="194"/>
      <c r="AG308" s="194"/>
      <c r="AH308" s="194"/>
      <c r="AI308" s="194"/>
      <c r="AJ308" s="194"/>
      <c r="AK308" s="194"/>
      <c r="AL308" s="194"/>
      <c r="AM308" s="194"/>
      <c r="AN308" s="194"/>
      <c r="AO308" s="194"/>
      <c r="AP308" s="194"/>
      <c r="AQ308" s="194"/>
      <c r="AR308" s="194"/>
      <c r="AS308" s="194"/>
      <c r="AT308" s="194"/>
      <c r="AU308" s="194"/>
      <c r="AV308" s="194"/>
      <c r="AW308" s="194"/>
      <c r="AX308" s="194"/>
      <c r="AY308" s="194"/>
      <c r="AZ308" s="194"/>
      <c r="BA308" s="194"/>
      <c r="BB308" s="194"/>
      <c r="BC308" s="194"/>
      <c r="BD308" s="194"/>
      <c r="BE308" s="194"/>
      <c r="BF308" s="194"/>
      <c r="BG308" s="194"/>
      <c r="BH308" s="194"/>
      <c r="BI308" s="194"/>
      <c r="BJ308" s="194"/>
      <c r="BK308" s="194"/>
      <c r="BL308" s="193"/>
      <c r="BM308" s="193"/>
    </row>
    <row r="309" spans="1:65" s="196" customFormat="1" ht="15.75" x14ac:dyDescent="0.2">
      <c r="A309" s="217">
        <v>0</v>
      </c>
      <c r="B309" s="218"/>
      <c r="C309" s="219">
        <v>0</v>
      </c>
      <c r="D309" s="220">
        <v>0</v>
      </c>
      <c r="E309" s="221">
        <f t="shared" si="16"/>
        <v>0</v>
      </c>
      <c r="F309" s="194"/>
      <c r="G309" s="194"/>
      <c r="H309" s="194"/>
      <c r="I309" s="194"/>
      <c r="J309" s="193"/>
      <c r="K309" s="193"/>
      <c r="L309" s="212"/>
      <c r="M309" s="212"/>
      <c r="N309" s="194"/>
      <c r="O309" s="194"/>
      <c r="P309" s="194"/>
      <c r="Q309" s="194"/>
      <c r="R309" s="194"/>
      <c r="S309" s="194"/>
      <c r="T309" s="194"/>
      <c r="U309" s="194"/>
      <c r="V309" s="194"/>
      <c r="W309" s="194"/>
      <c r="X309" s="194"/>
      <c r="Y309" s="194"/>
      <c r="Z309" s="194"/>
      <c r="AA309" s="194"/>
      <c r="AB309" s="194"/>
      <c r="AC309" s="194"/>
      <c r="AD309" s="194"/>
      <c r="AE309" s="194"/>
      <c r="AF309" s="194"/>
      <c r="AG309" s="194"/>
      <c r="AH309" s="194"/>
      <c r="AI309" s="194"/>
      <c r="AJ309" s="194"/>
      <c r="AK309" s="194"/>
      <c r="AL309" s="194"/>
      <c r="AM309" s="194"/>
      <c r="AN309" s="194"/>
      <c r="AO309" s="194"/>
      <c r="AP309" s="194"/>
      <c r="AQ309" s="194"/>
      <c r="AR309" s="194"/>
      <c r="AS309" s="194"/>
      <c r="AT309" s="194"/>
      <c r="AU309" s="194"/>
      <c r="AV309" s="194"/>
      <c r="AW309" s="194"/>
      <c r="AX309" s="194"/>
      <c r="AY309" s="194"/>
      <c r="AZ309" s="194"/>
      <c r="BA309" s="194"/>
      <c r="BB309" s="194"/>
      <c r="BC309" s="194"/>
      <c r="BD309" s="194"/>
      <c r="BE309" s="194"/>
      <c r="BF309" s="194"/>
      <c r="BG309" s="194"/>
      <c r="BH309" s="194"/>
      <c r="BI309" s="194"/>
      <c r="BJ309" s="194"/>
      <c r="BK309" s="194"/>
      <c r="BL309" s="193"/>
      <c r="BM309" s="193"/>
    </row>
    <row r="310" spans="1:65" s="196" customFormat="1" ht="15.75" x14ac:dyDescent="0.2">
      <c r="A310" s="217">
        <v>0</v>
      </c>
      <c r="B310" s="218"/>
      <c r="C310" s="219">
        <v>0</v>
      </c>
      <c r="D310" s="220">
        <v>0</v>
      </c>
      <c r="E310" s="221">
        <f t="shared" si="16"/>
        <v>0</v>
      </c>
      <c r="F310" s="194"/>
      <c r="G310" s="194"/>
      <c r="H310" s="194"/>
      <c r="I310" s="194"/>
      <c r="J310" s="193"/>
      <c r="K310" s="193"/>
      <c r="L310" s="212"/>
      <c r="M310" s="212"/>
      <c r="N310" s="194"/>
      <c r="O310" s="194"/>
      <c r="P310" s="194"/>
      <c r="Q310" s="194"/>
      <c r="R310" s="194"/>
      <c r="S310" s="194"/>
      <c r="T310" s="194"/>
      <c r="U310" s="194"/>
      <c r="V310" s="194"/>
      <c r="W310" s="194"/>
      <c r="X310" s="194"/>
      <c r="Y310" s="194"/>
      <c r="Z310" s="194"/>
      <c r="AA310" s="194"/>
      <c r="AB310" s="194"/>
      <c r="AC310" s="194"/>
      <c r="AD310" s="194"/>
      <c r="AE310" s="194"/>
      <c r="AF310" s="194"/>
      <c r="AG310" s="194"/>
      <c r="AH310" s="194"/>
      <c r="AI310" s="194"/>
      <c r="AJ310" s="194"/>
      <c r="AK310" s="194"/>
      <c r="AL310" s="194"/>
      <c r="AM310" s="194"/>
      <c r="AN310" s="194"/>
      <c r="AO310" s="194"/>
      <c r="AP310" s="194"/>
      <c r="AQ310" s="194"/>
      <c r="AR310" s="194"/>
      <c r="AS310" s="194"/>
      <c r="AT310" s="194"/>
      <c r="AU310" s="194"/>
      <c r="AV310" s="194"/>
      <c r="AW310" s="194"/>
      <c r="AX310" s="194"/>
      <c r="AY310" s="194"/>
      <c r="AZ310" s="194"/>
      <c r="BA310" s="194"/>
      <c r="BB310" s="194"/>
      <c r="BC310" s="194"/>
      <c r="BD310" s="194"/>
      <c r="BE310" s="194"/>
      <c r="BF310" s="194"/>
      <c r="BG310" s="194"/>
      <c r="BH310" s="194"/>
      <c r="BI310" s="194"/>
      <c r="BJ310" s="194"/>
      <c r="BK310" s="194"/>
      <c r="BL310" s="193"/>
      <c r="BM310" s="193"/>
    </row>
    <row r="311" spans="1:65" s="196" customFormat="1" ht="15.75" x14ac:dyDescent="0.2">
      <c r="A311" s="217">
        <v>0</v>
      </c>
      <c r="B311" s="218"/>
      <c r="C311" s="219">
        <v>0</v>
      </c>
      <c r="D311" s="220">
        <v>0</v>
      </c>
      <c r="E311" s="221">
        <f t="shared" si="16"/>
        <v>0</v>
      </c>
      <c r="F311" s="194"/>
      <c r="G311" s="194"/>
      <c r="H311" s="194"/>
      <c r="I311" s="194"/>
      <c r="J311" s="193"/>
      <c r="K311" s="193"/>
      <c r="L311" s="212"/>
      <c r="M311" s="212"/>
      <c r="N311" s="194"/>
      <c r="O311" s="194"/>
      <c r="P311" s="194"/>
      <c r="Q311" s="194"/>
      <c r="R311" s="194"/>
      <c r="S311" s="194"/>
      <c r="T311" s="194"/>
      <c r="U311" s="194"/>
      <c r="V311" s="194"/>
      <c r="W311" s="194"/>
      <c r="X311" s="194"/>
      <c r="Y311" s="194"/>
      <c r="Z311" s="194"/>
      <c r="AA311" s="194"/>
      <c r="AB311" s="194"/>
      <c r="AC311" s="194"/>
      <c r="AD311" s="194"/>
      <c r="AE311" s="194"/>
      <c r="AF311" s="194"/>
      <c r="AG311" s="194"/>
      <c r="AH311" s="194"/>
      <c r="AI311" s="194"/>
      <c r="AJ311" s="194"/>
      <c r="AK311" s="194"/>
      <c r="AL311" s="194"/>
      <c r="AM311" s="194"/>
      <c r="AN311" s="194"/>
      <c r="AO311" s="194"/>
      <c r="AP311" s="194"/>
      <c r="AQ311" s="194"/>
      <c r="AR311" s="194"/>
      <c r="AS311" s="194"/>
      <c r="AT311" s="194"/>
      <c r="AU311" s="194"/>
      <c r="AV311" s="194"/>
      <c r="AW311" s="194"/>
      <c r="AX311" s="194"/>
      <c r="AY311" s="194"/>
      <c r="AZ311" s="194"/>
      <c r="BA311" s="194"/>
      <c r="BB311" s="194"/>
      <c r="BC311" s="194"/>
      <c r="BD311" s="194"/>
      <c r="BE311" s="194"/>
      <c r="BF311" s="194"/>
      <c r="BG311" s="194"/>
      <c r="BH311" s="194"/>
      <c r="BI311" s="194"/>
      <c r="BJ311" s="194"/>
      <c r="BK311" s="194"/>
      <c r="BL311" s="193"/>
      <c r="BM311" s="193"/>
    </row>
    <row r="312" spans="1:65" s="196" customFormat="1" ht="15.75" x14ac:dyDescent="0.2">
      <c r="A312" s="217">
        <v>0</v>
      </c>
      <c r="B312" s="218"/>
      <c r="C312" s="219">
        <v>0</v>
      </c>
      <c r="D312" s="220">
        <v>0</v>
      </c>
      <c r="E312" s="221">
        <f t="shared" si="16"/>
        <v>0</v>
      </c>
      <c r="F312" s="194"/>
      <c r="G312" s="194"/>
      <c r="H312" s="194"/>
      <c r="I312" s="194"/>
      <c r="J312" s="193"/>
      <c r="K312" s="193"/>
      <c r="L312" s="212"/>
      <c r="M312" s="212"/>
      <c r="N312" s="194"/>
      <c r="O312" s="194"/>
      <c r="P312" s="194"/>
      <c r="Q312" s="194"/>
      <c r="R312" s="194"/>
      <c r="S312" s="194"/>
      <c r="T312" s="194"/>
      <c r="U312" s="194"/>
      <c r="V312" s="194"/>
      <c r="W312" s="194"/>
      <c r="X312" s="194"/>
      <c r="Y312" s="194"/>
      <c r="Z312" s="194"/>
      <c r="AA312" s="194"/>
      <c r="AB312" s="194"/>
      <c r="AC312" s="194"/>
      <c r="AD312" s="194"/>
      <c r="AE312" s="194"/>
      <c r="AF312" s="194"/>
      <c r="AG312" s="194"/>
      <c r="AH312" s="194"/>
      <c r="AI312" s="194"/>
      <c r="AJ312" s="194"/>
      <c r="AK312" s="194"/>
      <c r="AL312" s="194"/>
      <c r="AM312" s="194"/>
      <c r="AN312" s="194"/>
      <c r="AO312" s="194"/>
      <c r="AP312" s="194"/>
      <c r="AQ312" s="194"/>
      <c r="AR312" s="194"/>
      <c r="AS312" s="194"/>
      <c r="AT312" s="194"/>
      <c r="AU312" s="194"/>
      <c r="AV312" s="194"/>
      <c r="AW312" s="194"/>
      <c r="AX312" s="194"/>
      <c r="AY312" s="194"/>
      <c r="AZ312" s="194"/>
      <c r="BA312" s="194"/>
      <c r="BB312" s="194"/>
      <c r="BC312" s="194"/>
      <c r="BD312" s="194"/>
      <c r="BE312" s="194"/>
      <c r="BF312" s="194"/>
      <c r="BG312" s="194"/>
      <c r="BH312" s="194"/>
      <c r="BI312" s="194"/>
      <c r="BJ312" s="194"/>
      <c r="BK312" s="194"/>
      <c r="BL312" s="193"/>
      <c r="BM312" s="193"/>
    </row>
    <row r="313" spans="1:65" s="196" customFormat="1" ht="15.75" x14ac:dyDescent="0.2">
      <c r="A313" s="217">
        <v>0</v>
      </c>
      <c r="B313" s="218"/>
      <c r="C313" s="219">
        <v>0</v>
      </c>
      <c r="D313" s="220">
        <v>0</v>
      </c>
      <c r="E313" s="221">
        <f t="shared" si="16"/>
        <v>0</v>
      </c>
      <c r="F313" s="194"/>
      <c r="G313" s="194"/>
      <c r="H313" s="194"/>
      <c r="I313" s="194"/>
      <c r="J313" s="193"/>
      <c r="K313" s="193"/>
      <c r="L313" s="212"/>
      <c r="M313" s="212"/>
      <c r="N313" s="194"/>
      <c r="O313" s="194"/>
      <c r="P313" s="194"/>
      <c r="Q313" s="194"/>
      <c r="R313" s="194"/>
      <c r="S313" s="194"/>
      <c r="T313" s="194"/>
      <c r="U313" s="194"/>
      <c r="V313" s="194"/>
      <c r="W313" s="194"/>
      <c r="X313" s="194"/>
      <c r="Y313" s="194"/>
      <c r="Z313" s="194"/>
      <c r="AA313" s="194"/>
      <c r="AB313" s="194"/>
      <c r="AC313" s="194"/>
      <c r="AD313" s="194"/>
      <c r="AE313" s="194"/>
      <c r="AF313" s="194"/>
      <c r="AG313" s="194"/>
      <c r="AH313" s="194"/>
      <c r="AI313" s="194"/>
      <c r="AJ313" s="194"/>
      <c r="AK313" s="194"/>
      <c r="AL313" s="194"/>
      <c r="AM313" s="194"/>
      <c r="AN313" s="194"/>
      <c r="AO313" s="194"/>
      <c r="AP313" s="194"/>
      <c r="AQ313" s="194"/>
      <c r="AR313" s="194"/>
      <c r="AS313" s="194"/>
      <c r="AT313" s="194"/>
      <c r="AU313" s="194"/>
      <c r="AV313" s="194"/>
      <c r="AW313" s="194"/>
      <c r="AX313" s="194"/>
      <c r="AY313" s="194"/>
      <c r="AZ313" s="194"/>
      <c r="BA313" s="194"/>
      <c r="BB313" s="194"/>
      <c r="BC313" s="194"/>
      <c r="BD313" s="194"/>
      <c r="BE313" s="194"/>
      <c r="BF313" s="194"/>
      <c r="BG313" s="194"/>
      <c r="BH313" s="194"/>
      <c r="BI313" s="194"/>
      <c r="BJ313" s="194"/>
      <c r="BK313" s="194"/>
      <c r="BL313" s="193"/>
      <c r="BM313" s="193"/>
    </row>
    <row r="314" spans="1:65" s="196" customFormat="1" ht="15.75" x14ac:dyDescent="0.2">
      <c r="A314" s="217">
        <v>0</v>
      </c>
      <c r="B314" s="218"/>
      <c r="C314" s="219">
        <v>0</v>
      </c>
      <c r="D314" s="220">
        <v>0</v>
      </c>
      <c r="E314" s="221">
        <f t="shared" si="16"/>
        <v>0</v>
      </c>
      <c r="F314" s="194"/>
      <c r="G314" s="194"/>
      <c r="H314" s="194"/>
      <c r="I314" s="194"/>
      <c r="J314" s="193"/>
      <c r="K314" s="193"/>
      <c r="L314" s="212"/>
      <c r="M314" s="212"/>
      <c r="N314" s="194"/>
      <c r="O314" s="194"/>
      <c r="P314" s="194"/>
      <c r="Q314" s="194"/>
      <c r="R314" s="194"/>
      <c r="S314" s="194"/>
      <c r="T314" s="194"/>
      <c r="U314" s="194"/>
      <c r="V314" s="194"/>
      <c r="W314" s="194"/>
      <c r="X314" s="194"/>
      <c r="Y314" s="194"/>
      <c r="Z314" s="194"/>
      <c r="AA314" s="194"/>
      <c r="AB314" s="194"/>
      <c r="AC314" s="194"/>
      <c r="AD314" s="194"/>
      <c r="AE314" s="194"/>
      <c r="AF314" s="194"/>
      <c r="AG314" s="194"/>
      <c r="AH314" s="194"/>
      <c r="AI314" s="194"/>
      <c r="AJ314" s="194"/>
      <c r="AK314" s="194"/>
      <c r="AL314" s="194"/>
      <c r="AM314" s="194"/>
      <c r="AN314" s="194"/>
      <c r="AO314" s="194"/>
      <c r="AP314" s="194"/>
      <c r="AQ314" s="194"/>
      <c r="AR314" s="194"/>
      <c r="AS314" s="194"/>
      <c r="AT314" s="194"/>
      <c r="AU314" s="194"/>
      <c r="AV314" s="194"/>
      <c r="AW314" s="194"/>
      <c r="AX314" s="194"/>
      <c r="AY314" s="194"/>
      <c r="AZ314" s="194"/>
      <c r="BA314" s="194"/>
      <c r="BB314" s="194"/>
      <c r="BC314" s="194"/>
      <c r="BD314" s="194"/>
      <c r="BE314" s="194"/>
      <c r="BF314" s="194"/>
      <c r="BG314" s="194"/>
      <c r="BH314" s="194"/>
      <c r="BI314" s="194"/>
      <c r="BJ314" s="194"/>
      <c r="BK314" s="194"/>
      <c r="BL314" s="193"/>
      <c r="BM314" s="193"/>
    </row>
    <row r="315" spans="1:65" s="196" customFormat="1" ht="15.75" x14ac:dyDescent="0.2">
      <c r="A315" s="217">
        <v>0</v>
      </c>
      <c r="B315" s="218"/>
      <c r="C315" s="219">
        <v>0</v>
      </c>
      <c r="D315" s="220">
        <v>0</v>
      </c>
      <c r="E315" s="221">
        <f t="shared" si="16"/>
        <v>0</v>
      </c>
      <c r="F315" s="194"/>
      <c r="G315" s="194"/>
      <c r="H315" s="194"/>
      <c r="I315" s="194"/>
      <c r="J315" s="193"/>
      <c r="K315" s="193"/>
      <c r="L315" s="212"/>
      <c r="M315" s="212"/>
      <c r="N315" s="194"/>
      <c r="O315" s="194"/>
      <c r="P315" s="194"/>
      <c r="Q315" s="194"/>
      <c r="R315" s="194"/>
      <c r="S315" s="194"/>
      <c r="T315" s="194"/>
      <c r="U315" s="194"/>
      <c r="V315" s="194"/>
      <c r="W315" s="194"/>
      <c r="X315" s="194"/>
      <c r="Y315" s="194"/>
      <c r="Z315" s="194"/>
      <c r="AA315" s="194"/>
      <c r="AB315" s="194"/>
      <c r="AC315" s="194"/>
      <c r="AD315" s="194"/>
      <c r="AE315" s="194"/>
      <c r="AF315" s="194"/>
      <c r="AG315" s="194"/>
      <c r="AH315" s="194"/>
      <c r="AI315" s="194"/>
      <c r="AJ315" s="194"/>
      <c r="AK315" s="194"/>
      <c r="AL315" s="194"/>
      <c r="AM315" s="194"/>
      <c r="AN315" s="194"/>
      <c r="AO315" s="194"/>
      <c r="AP315" s="194"/>
      <c r="AQ315" s="194"/>
      <c r="AR315" s="194"/>
      <c r="AS315" s="194"/>
      <c r="AT315" s="194"/>
      <c r="AU315" s="194"/>
      <c r="AV315" s="194"/>
      <c r="AW315" s="194"/>
      <c r="AX315" s="194"/>
      <c r="AY315" s="194"/>
      <c r="AZ315" s="194"/>
      <c r="BA315" s="194"/>
      <c r="BB315" s="194"/>
      <c r="BC315" s="194"/>
      <c r="BD315" s="194"/>
      <c r="BE315" s="194"/>
      <c r="BF315" s="194"/>
      <c r="BG315" s="194"/>
      <c r="BH315" s="194"/>
      <c r="BI315" s="194"/>
      <c r="BJ315" s="194"/>
      <c r="BK315" s="194"/>
      <c r="BL315" s="193"/>
      <c r="BM315" s="193"/>
    </row>
    <row r="316" spans="1:65" s="196" customFormat="1" ht="15.75" x14ac:dyDescent="0.2">
      <c r="A316" s="217">
        <v>0</v>
      </c>
      <c r="B316" s="218"/>
      <c r="C316" s="219">
        <v>0</v>
      </c>
      <c r="D316" s="220">
        <v>0</v>
      </c>
      <c r="E316" s="221">
        <f t="shared" si="16"/>
        <v>0</v>
      </c>
      <c r="F316" s="194"/>
      <c r="G316" s="223" t="s">
        <v>286</v>
      </c>
      <c r="H316" s="223" t="s">
        <v>287</v>
      </c>
      <c r="I316" s="194"/>
      <c r="J316" s="193"/>
      <c r="K316" s="193"/>
      <c r="L316" s="212"/>
      <c r="M316" s="212"/>
      <c r="N316" s="194"/>
      <c r="O316" s="194"/>
      <c r="P316" s="194"/>
      <c r="Q316" s="194"/>
      <c r="R316" s="194"/>
      <c r="S316" s="194"/>
      <c r="T316" s="194"/>
      <c r="U316" s="194"/>
      <c r="V316" s="194"/>
      <c r="W316" s="194"/>
      <c r="X316" s="194"/>
      <c r="Y316" s="194"/>
      <c r="Z316" s="194"/>
      <c r="AA316" s="194"/>
      <c r="AB316" s="194"/>
      <c r="AC316" s="194"/>
      <c r="AD316" s="194"/>
      <c r="AE316" s="194"/>
      <c r="AF316" s="194"/>
      <c r="AG316" s="194"/>
      <c r="AH316" s="194"/>
      <c r="AI316" s="194"/>
      <c r="AJ316" s="194"/>
      <c r="AK316" s="194"/>
      <c r="AL316" s="194"/>
      <c r="AM316" s="194"/>
      <c r="AN316" s="194"/>
      <c r="AO316" s="194"/>
      <c r="AP316" s="194"/>
      <c r="AQ316" s="194"/>
      <c r="AR316" s="194"/>
      <c r="AS316" s="194"/>
      <c r="AT316" s="194"/>
      <c r="AU316" s="194"/>
      <c r="AV316" s="194"/>
      <c r="AW316" s="194"/>
      <c r="AX316" s="194"/>
      <c r="AY316" s="194"/>
      <c r="AZ316" s="194"/>
      <c r="BA316" s="194"/>
      <c r="BB316" s="194"/>
      <c r="BC316" s="194"/>
      <c r="BD316" s="194"/>
      <c r="BE316" s="194"/>
      <c r="BF316" s="194"/>
      <c r="BG316" s="194"/>
      <c r="BH316" s="194"/>
      <c r="BI316" s="194"/>
      <c r="BJ316" s="194"/>
      <c r="BK316" s="194"/>
      <c r="BL316" s="193"/>
      <c r="BM316" s="193"/>
    </row>
    <row r="317" spans="1:65" s="196" customFormat="1" ht="20.100000000000001" customHeight="1" x14ac:dyDescent="0.2">
      <c r="A317" s="247" t="str">
        <f xml:space="preserve"> "TOTAL"&amp;MID(A298,3,40)</f>
        <v>TOTAL Personal</v>
      </c>
      <c r="B317" s="245"/>
      <c r="C317" s="245"/>
      <c r="D317" s="245"/>
      <c r="E317" s="248">
        <f>SUM(E300:E316)</f>
        <v>0</v>
      </c>
      <c r="F317" s="194"/>
      <c r="G317" s="225">
        <f>+E317+G289</f>
        <v>0</v>
      </c>
      <c r="H317" s="225">
        <f ca="1">+$H$2-INDIRECT($J$7)+G317</f>
        <v>0</v>
      </c>
      <c r="I317" s="194"/>
      <c r="J317" s="193"/>
      <c r="K317" s="193"/>
      <c r="L317" s="212"/>
      <c r="M317" s="212"/>
      <c r="N317" s="194"/>
      <c r="O317" s="194"/>
      <c r="P317" s="194"/>
      <c r="Q317" s="194"/>
      <c r="R317" s="194"/>
      <c r="S317" s="194"/>
      <c r="T317" s="194"/>
      <c r="U317" s="194"/>
      <c r="V317" s="194"/>
      <c r="W317" s="194"/>
      <c r="X317" s="194"/>
      <c r="Y317" s="194"/>
      <c r="Z317" s="194"/>
      <c r="AA317" s="194"/>
      <c r="AB317" s="194"/>
      <c r="AC317" s="194"/>
      <c r="AD317" s="194"/>
      <c r="AE317" s="194"/>
      <c r="AF317" s="194"/>
      <c r="AG317" s="194"/>
      <c r="AH317" s="194"/>
      <c r="AI317" s="194"/>
      <c r="AJ317" s="194"/>
      <c r="AK317" s="194"/>
      <c r="AL317" s="194"/>
      <c r="AM317" s="194"/>
      <c r="AN317" s="194"/>
      <c r="AO317" s="194"/>
      <c r="AP317" s="194"/>
      <c r="AQ317" s="194"/>
      <c r="AR317" s="194"/>
      <c r="AS317" s="194"/>
      <c r="AT317" s="194"/>
      <c r="AU317" s="194"/>
      <c r="AV317" s="194"/>
      <c r="AW317" s="194"/>
      <c r="AX317" s="194"/>
      <c r="AY317" s="194"/>
      <c r="AZ317" s="194"/>
      <c r="BA317" s="194"/>
      <c r="BB317" s="194"/>
      <c r="BC317" s="194"/>
      <c r="BD317" s="194"/>
      <c r="BE317" s="194"/>
      <c r="BF317" s="194"/>
      <c r="BG317" s="194"/>
      <c r="BH317" s="194"/>
      <c r="BI317" s="194"/>
      <c r="BJ317" s="194"/>
      <c r="BK317" s="194"/>
      <c r="BL317" s="193"/>
      <c r="BM317" s="193"/>
    </row>
    <row r="318" spans="1:65" s="196" customFormat="1" ht="20.100000000000001" customHeight="1" x14ac:dyDescent="0.2">
      <c r="A318" s="193"/>
      <c r="B318" s="193"/>
      <c r="C318" s="193"/>
      <c r="D318" s="193"/>
      <c r="E318" s="193"/>
      <c r="F318" s="194"/>
      <c r="G318" s="194"/>
      <c r="H318" s="194"/>
      <c r="I318" s="194"/>
      <c r="J318" s="193"/>
      <c r="K318" s="193"/>
      <c r="L318" s="212"/>
      <c r="M318" s="212"/>
      <c r="N318" s="194"/>
      <c r="O318" s="194"/>
      <c r="P318" s="194"/>
      <c r="Q318" s="194"/>
      <c r="R318" s="194"/>
      <c r="S318" s="194"/>
      <c r="T318" s="194"/>
      <c r="U318" s="194"/>
      <c r="V318" s="194"/>
      <c r="W318" s="194"/>
      <c r="X318" s="194"/>
      <c r="Y318" s="194"/>
      <c r="Z318" s="194"/>
      <c r="AA318" s="194"/>
      <c r="AB318" s="194"/>
      <c r="AC318" s="194"/>
      <c r="AD318" s="194"/>
      <c r="AE318" s="194"/>
      <c r="AF318" s="194"/>
      <c r="AG318" s="194"/>
      <c r="AH318" s="194"/>
      <c r="AI318" s="194"/>
      <c r="AJ318" s="194"/>
      <c r="AK318" s="194"/>
      <c r="AL318" s="194"/>
      <c r="AM318" s="194"/>
      <c r="AN318" s="194"/>
      <c r="AO318" s="194"/>
      <c r="AP318" s="194"/>
      <c r="AQ318" s="194"/>
      <c r="AR318" s="194"/>
      <c r="AS318" s="194"/>
      <c r="AT318" s="194"/>
      <c r="AU318" s="194"/>
      <c r="AV318" s="194"/>
      <c r="AW318" s="194"/>
      <c r="AX318" s="194"/>
      <c r="AY318" s="194"/>
      <c r="AZ318" s="194"/>
      <c r="BA318" s="194"/>
      <c r="BB318" s="194"/>
      <c r="BC318" s="194"/>
      <c r="BD318" s="194"/>
      <c r="BE318" s="194"/>
      <c r="BF318" s="194"/>
      <c r="BG318" s="194"/>
      <c r="BH318" s="194"/>
      <c r="BI318" s="194"/>
      <c r="BJ318" s="194"/>
      <c r="BK318" s="194"/>
      <c r="BL318" s="193"/>
      <c r="BM318" s="193"/>
    </row>
    <row r="319" spans="1:65" s="196" customFormat="1" ht="20.100000000000001" customHeight="1" x14ac:dyDescent="0.2">
      <c r="A319" s="249" t="str">
        <f>+A246</f>
        <v>2. Oficina y administrativos</v>
      </c>
      <c r="B319" s="250"/>
      <c r="C319" s="250"/>
      <c r="D319" s="250"/>
      <c r="E319" s="251" t="s">
        <v>19</v>
      </c>
      <c r="F319" s="194"/>
      <c r="G319" s="223" t="s">
        <v>286</v>
      </c>
      <c r="H319" s="223" t="s">
        <v>287</v>
      </c>
      <c r="I319" s="194"/>
      <c r="J319" s="193"/>
      <c r="K319" s="193"/>
      <c r="L319" s="212"/>
      <c r="M319" s="212"/>
      <c r="N319" s="194"/>
      <c r="O319" s="194"/>
      <c r="P319" s="194"/>
      <c r="Q319" s="194"/>
      <c r="R319" s="194"/>
      <c r="S319" s="194"/>
      <c r="T319" s="194"/>
      <c r="U319" s="194"/>
      <c r="V319" s="194"/>
      <c r="W319" s="194"/>
      <c r="X319" s="194"/>
      <c r="Y319" s="194"/>
      <c r="Z319" s="194"/>
      <c r="AA319" s="194"/>
      <c r="AB319" s="194"/>
      <c r="AC319" s="194"/>
      <c r="AD319" s="194"/>
      <c r="AE319" s="194"/>
      <c r="AF319" s="194"/>
      <c r="AG319" s="194"/>
      <c r="AH319" s="194"/>
      <c r="AI319" s="194"/>
      <c r="AJ319" s="194"/>
      <c r="AK319" s="194"/>
      <c r="AL319" s="194"/>
      <c r="AM319" s="194"/>
      <c r="AN319" s="194"/>
      <c r="AO319" s="194"/>
      <c r="AP319" s="194"/>
      <c r="AQ319" s="194"/>
      <c r="AR319" s="194"/>
      <c r="AS319" s="194"/>
      <c r="AT319" s="194"/>
      <c r="AU319" s="194"/>
      <c r="AV319" s="194"/>
      <c r="AW319" s="194"/>
      <c r="AX319" s="194"/>
      <c r="AY319" s="194"/>
      <c r="AZ319" s="194"/>
      <c r="BA319" s="194"/>
      <c r="BB319" s="194"/>
      <c r="BC319" s="194"/>
      <c r="BD319" s="194"/>
      <c r="BE319" s="194"/>
      <c r="BF319" s="194"/>
      <c r="BG319" s="194"/>
      <c r="BH319" s="194"/>
      <c r="BI319" s="194"/>
      <c r="BJ319" s="194"/>
      <c r="BK319" s="194"/>
      <c r="BL319" s="193"/>
      <c r="BM319" s="193"/>
    </row>
    <row r="320" spans="1:65" s="196" customFormat="1" ht="20.100000000000001" customHeight="1" x14ac:dyDescent="0.2">
      <c r="A320" s="230" t="str">
        <f>"Costes simplificados como "&amp;BD!$A$2*100&amp; "% del coste de personal"</f>
        <v>Costes simplificados como 15% del coste de personal</v>
      </c>
      <c r="B320" s="252"/>
      <c r="C320" s="231"/>
      <c r="D320" s="231"/>
      <c r="E320" s="253">
        <f>ROUND(E317*0.15,2)</f>
        <v>0</v>
      </c>
      <c r="F320" s="194"/>
      <c r="G320" s="225">
        <f>+E320+G317</f>
        <v>0</v>
      </c>
      <c r="H320" s="225">
        <f ca="1">+$H$2-INDIRECT($J$7)+G320</f>
        <v>0</v>
      </c>
      <c r="I320" s="194"/>
      <c r="J320" s="193"/>
      <c r="K320" s="193"/>
      <c r="L320" s="212"/>
      <c r="M320" s="212"/>
      <c r="N320" s="194"/>
      <c r="O320" s="194"/>
      <c r="P320" s="194"/>
      <c r="Q320" s="194"/>
      <c r="R320" s="194"/>
      <c r="S320" s="194"/>
      <c r="T320" s="194"/>
      <c r="U320" s="194"/>
      <c r="V320" s="194"/>
      <c r="W320" s="194"/>
      <c r="X320" s="194"/>
      <c r="Y320" s="194"/>
      <c r="Z320" s="194"/>
      <c r="AA320" s="194"/>
      <c r="AB320" s="194"/>
      <c r="AC320" s="194"/>
      <c r="AD320" s="194"/>
      <c r="AE320" s="194"/>
      <c r="AF320" s="194"/>
      <c r="AG320" s="194"/>
      <c r="AH320" s="194"/>
      <c r="AI320" s="194"/>
      <c r="AJ320" s="194"/>
      <c r="AK320" s="194"/>
      <c r="AL320" s="194"/>
      <c r="AM320" s="194"/>
      <c r="AN320" s="194"/>
      <c r="AO320" s="194"/>
      <c r="AP320" s="194"/>
      <c r="AQ320" s="194"/>
      <c r="AR320" s="194"/>
      <c r="AS320" s="194"/>
      <c r="AT320" s="194"/>
      <c r="AU320" s="194"/>
      <c r="AV320" s="194"/>
      <c r="AW320" s="194"/>
      <c r="AX320" s="194"/>
      <c r="AY320" s="194"/>
      <c r="AZ320" s="194"/>
      <c r="BA320" s="194"/>
      <c r="BB320" s="194"/>
      <c r="BC320" s="194"/>
      <c r="BD320" s="194"/>
      <c r="BE320" s="194"/>
      <c r="BF320" s="194"/>
      <c r="BG320" s="194"/>
      <c r="BH320" s="194"/>
      <c r="BI320" s="194"/>
      <c r="BJ320" s="194"/>
      <c r="BK320" s="194"/>
      <c r="BL320" s="193"/>
      <c r="BM320" s="193"/>
    </row>
    <row r="321" spans="1:65" s="196" customFormat="1" ht="20.100000000000001" customHeight="1" x14ac:dyDescent="0.2">
      <c r="A321" s="226"/>
      <c r="B321" s="226"/>
      <c r="C321" s="226"/>
      <c r="D321" s="226"/>
      <c r="E321" s="226"/>
      <c r="F321" s="194"/>
      <c r="G321" s="194"/>
      <c r="H321" s="194"/>
      <c r="I321" s="194"/>
      <c r="J321" s="193"/>
      <c r="K321" s="193"/>
      <c r="L321" s="193"/>
      <c r="M321" s="193"/>
      <c r="N321" s="194"/>
      <c r="O321" s="194"/>
      <c r="P321" s="194"/>
      <c r="Q321" s="194"/>
      <c r="R321" s="194"/>
      <c r="S321" s="194"/>
      <c r="T321" s="194"/>
      <c r="U321" s="194"/>
      <c r="V321" s="194"/>
      <c r="W321" s="194"/>
      <c r="X321" s="194"/>
      <c r="Y321" s="194"/>
      <c r="Z321" s="194"/>
      <c r="AA321" s="194"/>
      <c r="AB321" s="194"/>
      <c r="AC321" s="194"/>
      <c r="AD321" s="194"/>
      <c r="AE321" s="194"/>
      <c r="AF321" s="194"/>
      <c r="AG321" s="194"/>
      <c r="AH321" s="194"/>
      <c r="AI321" s="194"/>
      <c r="AJ321" s="194"/>
      <c r="AK321" s="194"/>
      <c r="AL321" s="194"/>
      <c r="AM321" s="194"/>
      <c r="AN321" s="194"/>
      <c r="AO321" s="194"/>
      <c r="AP321" s="194"/>
      <c r="AQ321" s="194"/>
      <c r="AR321" s="194"/>
      <c r="AS321" s="194"/>
      <c r="AT321" s="194"/>
      <c r="AU321" s="194"/>
      <c r="AV321" s="194"/>
      <c r="AW321" s="194"/>
      <c r="AX321" s="194"/>
      <c r="AY321" s="194"/>
      <c r="AZ321" s="194"/>
      <c r="BA321" s="194"/>
      <c r="BB321" s="194"/>
      <c r="BC321" s="194"/>
      <c r="BD321" s="194"/>
      <c r="BE321" s="194"/>
      <c r="BF321" s="194"/>
      <c r="BG321" s="194"/>
      <c r="BH321" s="194"/>
      <c r="BI321" s="194"/>
      <c r="BJ321" s="194"/>
      <c r="BK321" s="194"/>
      <c r="BL321" s="193"/>
      <c r="BM321" s="193"/>
    </row>
    <row r="322" spans="1:65" s="196" customFormat="1" ht="20.100000000000001" customHeight="1" x14ac:dyDescent="0.2">
      <c r="A322" s="249" t="str">
        <f>+A249</f>
        <v>3. Viaje y alojamiento</v>
      </c>
      <c r="B322" s="250"/>
      <c r="C322" s="250"/>
      <c r="D322" s="250"/>
      <c r="E322" s="251" t="s">
        <v>19</v>
      </c>
      <c r="F322" s="194"/>
      <c r="G322" s="223" t="s">
        <v>286</v>
      </c>
      <c r="H322" s="223" t="s">
        <v>287</v>
      </c>
      <c r="I322" s="194"/>
      <c r="J322" s="193"/>
      <c r="K322" s="193"/>
      <c r="L322" s="212"/>
      <c r="M322" s="212"/>
      <c r="N322" s="194"/>
      <c r="O322" s="194"/>
      <c r="P322" s="194"/>
      <c r="Q322" s="194"/>
      <c r="R322" s="194"/>
      <c r="S322" s="194"/>
      <c r="T322" s="194"/>
      <c r="U322" s="194"/>
      <c r="V322" s="194"/>
      <c r="W322" s="194"/>
      <c r="X322" s="194"/>
      <c r="Y322" s="194"/>
      <c r="Z322" s="194"/>
      <c r="AA322" s="194"/>
      <c r="AB322" s="194"/>
      <c r="AC322" s="194"/>
      <c r="AD322" s="194"/>
      <c r="AE322" s="194"/>
      <c r="AF322" s="194"/>
      <c r="AG322" s="194"/>
      <c r="AH322" s="194"/>
      <c r="AI322" s="194"/>
      <c r="AJ322" s="194"/>
      <c r="AK322" s="194"/>
      <c r="AL322" s="194"/>
      <c r="AM322" s="194"/>
      <c r="AN322" s="194"/>
      <c r="AO322" s="194"/>
      <c r="AP322" s="194"/>
      <c r="AQ322" s="194"/>
      <c r="AR322" s="194"/>
      <c r="AS322" s="194"/>
      <c r="AT322" s="194"/>
      <c r="AU322" s="194"/>
      <c r="AV322" s="194"/>
      <c r="AW322" s="194"/>
      <c r="AX322" s="194"/>
      <c r="AY322" s="194"/>
      <c r="AZ322" s="194"/>
      <c r="BA322" s="194"/>
      <c r="BB322" s="194"/>
      <c r="BC322" s="194"/>
      <c r="BD322" s="194"/>
      <c r="BE322" s="194"/>
      <c r="BF322" s="194"/>
      <c r="BG322" s="194"/>
      <c r="BH322" s="194"/>
      <c r="BI322" s="194"/>
      <c r="BJ322" s="194"/>
      <c r="BK322" s="194"/>
      <c r="BL322" s="193"/>
      <c r="BM322" s="193"/>
    </row>
    <row r="323" spans="1:65" s="196" customFormat="1" ht="20.100000000000001" customHeight="1" x14ac:dyDescent="0.2">
      <c r="A323" s="230" t="str">
        <f>"Costes simplificados como "&amp;BD!$A$3*100&amp; "% del coste de personal"</f>
        <v>Costes simplificados como 8% del coste de personal</v>
      </c>
      <c r="B323" s="231"/>
      <c r="C323" s="231"/>
      <c r="D323" s="231"/>
      <c r="E323" s="253">
        <f>ROUND(E317*BD!$A$3,2)</f>
        <v>0</v>
      </c>
      <c r="F323" s="194"/>
      <c r="G323" s="225">
        <f>+E323+G320</f>
        <v>0</v>
      </c>
      <c r="H323" s="225">
        <f ca="1">+$H$2-INDIRECT($J$7)+G323</f>
        <v>0</v>
      </c>
      <c r="I323" s="194"/>
      <c r="J323" s="193"/>
      <c r="K323" s="193"/>
      <c r="L323" s="193"/>
      <c r="M323" s="193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B323" s="194"/>
      <c r="AC323" s="194"/>
      <c r="AD323" s="194"/>
      <c r="AE323" s="194"/>
      <c r="AF323" s="194"/>
      <c r="AG323" s="194"/>
      <c r="AH323" s="194"/>
      <c r="AI323" s="194"/>
      <c r="AJ323" s="194"/>
      <c r="AK323" s="194"/>
      <c r="AL323" s="194"/>
      <c r="AM323" s="194"/>
      <c r="AN323" s="194"/>
      <c r="AO323" s="194"/>
      <c r="AP323" s="194"/>
      <c r="AQ323" s="194"/>
      <c r="AR323" s="194"/>
      <c r="AS323" s="194"/>
      <c r="AT323" s="194"/>
      <c r="AU323" s="194"/>
      <c r="AV323" s="194"/>
      <c r="AW323" s="194"/>
      <c r="AX323" s="194"/>
      <c r="AY323" s="194"/>
      <c r="AZ323" s="194"/>
      <c r="BA323" s="194"/>
      <c r="BB323" s="194"/>
      <c r="BC323" s="194"/>
      <c r="BD323" s="194"/>
      <c r="BE323" s="194"/>
      <c r="BF323" s="194"/>
      <c r="BG323" s="194"/>
      <c r="BH323" s="194"/>
      <c r="BI323" s="194"/>
      <c r="BJ323" s="194"/>
      <c r="BK323" s="194"/>
      <c r="BL323" s="193"/>
      <c r="BM323" s="193"/>
    </row>
    <row r="324" spans="1:65" s="196" customFormat="1" ht="20.100000000000001" customHeight="1" x14ac:dyDescent="0.2">
      <c r="A324" s="242"/>
      <c r="B324" s="254"/>
      <c r="C324" s="254"/>
      <c r="D324" s="254"/>
      <c r="E324" s="254"/>
      <c r="F324" s="194"/>
      <c r="G324" s="194"/>
      <c r="H324" s="194"/>
      <c r="I324" s="194"/>
      <c r="J324" s="193"/>
      <c r="K324" s="193"/>
      <c r="L324" s="212"/>
      <c r="M324" s="212"/>
      <c r="N324" s="194"/>
      <c r="O324" s="194"/>
      <c r="P324" s="194"/>
      <c r="Q324" s="194"/>
      <c r="R324" s="194"/>
      <c r="S324" s="194"/>
      <c r="T324" s="194"/>
      <c r="U324" s="194"/>
      <c r="V324" s="194"/>
      <c r="W324" s="194"/>
      <c r="X324" s="194"/>
      <c r="Y324" s="194"/>
      <c r="Z324" s="194"/>
      <c r="AA324" s="194"/>
      <c r="AB324" s="194"/>
      <c r="AC324" s="194"/>
      <c r="AD324" s="194"/>
      <c r="AE324" s="194"/>
      <c r="AF324" s="194"/>
      <c r="AG324" s="194"/>
      <c r="AH324" s="194"/>
      <c r="AI324" s="194"/>
      <c r="AJ324" s="194"/>
      <c r="AK324" s="194"/>
      <c r="AL324" s="194"/>
      <c r="AM324" s="194"/>
      <c r="AN324" s="194"/>
      <c r="AO324" s="194"/>
      <c r="AP324" s="194"/>
      <c r="AQ324" s="194"/>
      <c r="AR324" s="194"/>
      <c r="AS324" s="194"/>
      <c r="AT324" s="194"/>
      <c r="AU324" s="194"/>
      <c r="AV324" s="194"/>
      <c r="AW324" s="194"/>
      <c r="AX324" s="194"/>
      <c r="AY324" s="194"/>
      <c r="AZ324" s="194"/>
      <c r="BA324" s="194"/>
      <c r="BB324" s="194"/>
      <c r="BC324" s="194"/>
      <c r="BD324" s="194"/>
      <c r="BE324" s="194"/>
      <c r="BF324" s="194"/>
      <c r="BG324" s="194"/>
      <c r="BH324" s="194"/>
      <c r="BI324" s="194"/>
      <c r="BJ324" s="194"/>
      <c r="BK324" s="194"/>
      <c r="BL324" s="193"/>
      <c r="BM324" s="193"/>
    </row>
    <row r="325" spans="1:65" s="196" customFormat="1" ht="20.100000000000001" customHeight="1" x14ac:dyDescent="0.2">
      <c r="A325" s="247" t="str">
        <f>+A252</f>
        <v>4. Servicios y asesoramiento externos</v>
      </c>
      <c r="B325" s="245"/>
      <c r="C325" s="245"/>
      <c r="D325" s="245"/>
      <c r="E325" s="255"/>
      <c r="F325" s="194"/>
      <c r="G325" s="194"/>
      <c r="H325" s="194"/>
      <c r="I325" s="194"/>
      <c r="J325" s="193"/>
      <c r="K325" s="193"/>
      <c r="L325" s="212"/>
      <c r="M325" s="212"/>
      <c r="N325" s="194"/>
      <c r="O325" s="194"/>
      <c r="P325" s="194"/>
      <c r="Q325" s="194"/>
      <c r="R325" s="194"/>
      <c r="S325" s="194"/>
      <c r="T325" s="194"/>
      <c r="U325" s="194"/>
      <c r="V325" s="194"/>
      <c r="W325" s="194"/>
      <c r="X325" s="194"/>
      <c r="Y325" s="194"/>
      <c r="Z325" s="194"/>
      <c r="AA325" s="194"/>
      <c r="AB325" s="194"/>
      <c r="AC325" s="194"/>
      <c r="AD325" s="194"/>
      <c r="AE325" s="194"/>
      <c r="AF325" s="194"/>
      <c r="AG325" s="194"/>
      <c r="AH325" s="194"/>
      <c r="AI325" s="194"/>
      <c r="AJ325" s="194"/>
      <c r="AK325" s="194"/>
      <c r="AL325" s="194"/>
      <c r="AM325" s="194"/>
      <c r="AN325" s="194"/>
      <c r="AO325" s="194"/>
      <c r="AP325" s="194"/>
      <c r="AQ325" s="194"/>
      <c r="AR325" s="194"/>
      <c r="AS325" s="194"/>
      <c r="AT325" s="194"/>
      <c r="AU325" s="194"/>
      <c r="AV325" s="194"/>
      <c r="AW325" s="194"/>
      <c r="AX325" s="194"/>
      <c r="AY325" s="194"/>
      <c r="AZ325" s="194"/>
      <c r="BA325" s="194"/>
      <c r="BB325" s="194"/>
      <c r="BC325" s="194"/>
      <c r="BD325" s="194"/>
      <c r="BE325" s="194"/>
      <c r="BF325" s="194"/>
      <c r="BG325" s="194"/>
      <c r="BH325" s="194"/>
      <c r="BI325" s="194"/>
      <c r="BJ325" s="194"/>
      <c r="BK325" s="194"/>
      <c r="BL325" s="193"/>
      <c r="BM325" s="193"/>
    </row>
    <row r="326" spans="1:65" s="196" customFormat="1" ht="31.5" x14ac:dyDescent="0.2">
      <c r="A326" s="216" t="s">
        <v>273</v>
      </c>
      <c r="B326" s="216" t="s">
        <v>274</v>
      </c>
      <c r="C326" s="216" t="s">
        <v>261</v>
      </c>
      <c r="D326" s="216" t="s">
        <v>34</v>
      </c>
      <c r="E326" s="216" t="s">
        <v>19</v>
      </c>
      <c r="F326" s="194"/>
      <c r="G326" s="194"/>
      <c r="H326" s="194"/>
      <c r="I326" s="194"/>
      <c r="J326" s="193"/>
      <c r="K326" s="193"/>
      <c r="L326" s="212"/>
      <c r="M326" s="212"/>
      <c r="N326" s="194"/>
      <c r="O326" s="194"/>
      <c r="P326" s="194"/>
      <c r="Q326" s="194"/>
      <c r="R326" s="194"/>
      <c r="S326" s="194"/>
      <c r="T326" s="194"/>
      <c r="U326" s="194"/>
      <c r="V326" s="194"/>
      <c r="W326" s="194"/>
      <c r="X326" s="194"/>
      <c r="Y326" s="194"/>
      <c r="Z326" s="194"/>
      <c r="AA326" s="194"/>
      <c r="AB326" s="194"/>
      <c r="AC326" s="194"/>
      <c r="AD326" s="194"/>
      <c r="AE326" s="194"/>
      <c r="AF326" s="194"/>
      <c r="AG326" s="194"/>
      <c r="AH326" s="194"/>
      <c r="AI326" s="194"/>
      <c r="AJ326" s="194"/>
      <c r="AK326" s="194"/>
      <c r="AL326" s="194"/>
      <c r="AM326" s="194"/>
      <c r="AN326" s="194"/>
      <c r="AO326" s="194"/>
      <c r="AP326" s="194"/>
      <c r="AQ326" s="194"/>
      <c r="AR326" s="194"/>
      <c r="AS326" s="194"/>
      <c r="AT326" s="194"/>
      <c r="AU326" s="194"/>
      <c r="AV326" s="194"/>
      <c r="AW326" s="194"/>
      <c r="AX326" s="194"/>
      <c r="AY326" s="194"/>
      <c r="AZ326" s="194"/>
      <c r="BA326" s="194"/>
      <c r="BB326" s="194"/>
      <c r="BC326" s="194"/>
      <c r="BD326" s="194"/>
      <c r="BE326" s="194"/>
      <c r="BF326" s="194"/>
      <c r="BG326" s="194"/>
      <c r="BH326" s="194"/>
      <c r="BI326" s="194"/>
      <c r="BJ326" s="194"/>
      <c r="BK326" s="194"/>
      <c r="BL326" s="193"/>
      <c r="BM326" s="193"/>
    </row>
    <row r="327" spans="1:65" s="196" customFormat="1" ht="15.75" x14ac:dyDescent="0.2">
      <c r="A327" s="217">
        <v>0</v>
      </c>
      <c r="B327" s="218"/>
      <c r="C327" s="219">
        <v>0</v>
      </c>
      <c r="D327" s="220">
        <v>0</v>
      </c>
      <c r="E327" s="221">
        <f t="shared" ref="E327:E339" si="17">IF(A327="","",IF(C327="","",IF(D327="","",ROUND(ROUND(D327,4)*ROUND(C327,2)*ROUND(A327,2),2))))</f>
        <v>0</v>
      </c>
      <c r="F327" s="194"/>
      <c r="G327" s="194"/>
      <c r="H327" s="194"/>
      <c r="I327" s="194"/>
      <c r="J327" s="193"/>
      <c r="K327" s="193"/>
      <c r="L327" s="212"/>
      <c r="M327" s="212"/>
      <c r="N327" s="194"/>
      <c r="O327" s="194"/>
      <c r="P327" s="194"/>
      <c r="Q327" s="194"/>
      <c r="R327" s="194"/>
      <c r="S327" s="194"/>
      <c r="T327" s="194"/>
      <c r="U327" s="194"/>
      <c r="V327" s="194"/>
      <c r="W327" s="194"/>
      <c r="X327" s="194"/>
      <c r="Y327" s="194"/>
      <c r="Z327" s="194"/>
      <c r="AA327" s="194"/>
      <c r="AB327" s="194"/>
      <c r="AC327" s="194"/>
      <c r="AD327" s="194"/>
      <c r="AE327" s="194"/>
      <c r="AF327" s="194"/>
      <c r="AG327" s="194"/>
      <c r="AH327" s="194"/>
      <c r="AI327" s="194"/>
      <c r="AJ327" s="194"/>
      <c r="AK327" s="194"/>
      <c r="AL327" s="194"/>
      <c r="AM327" s="194"/>
      <c r="AN327" s="194"/>
      <c r="AO327" s="194"/>
      <c r="AP327" s="194"/>
      <c r="AQ327" s="194"/>
      <c r="AR327" s="194"/>
      <c r="AS327" s="194"/>
      <c r="AT327" s="194"/>
      <c r="AU327" s="194"/>
      <c r="AV327" s="194"/>
      <c r="AW327" s="194"/>
      <c r="AX327" s="194"/>
      <c r="AY327" s="194"/>
      <c r="AZ327" s="194"/>
      <c r="BA327" s="194"/>
      <c r="BB327" s="194"/>
      <c r="BC327" s="194"/>
      <c r="BD327" s="194"/>
      <c r="BE327" s="194"/>
      <c r="BF327" s="194"/>
      <c r="BG327" s="194"/>
      <c r="BH327" s="194"/>
      <c r="BI327" s="194"/>
      <c r="BJ327" s="194"/>
      <c r="BK327" s="194"/>
      <c r="BL327" s="193"/>
      <c r="BM327" s="193"/>
    </row>
    <row r="328" spans="1:65" s="196" customFormat="1" ht="15.75" x14ac:dyDescent="0.2">
      <c r="A328" s="217">
        <v>0</v>
      </c>
      <c r="B328" s="218"/>
      <c r="C328" s="219">
        <v>0</v>
      </c>
      <c r="D328" s="220">
        <v>0</v>
      </c>
      <c r="E328" s="221">
        <f t="shared" si="17"/>
        <v>0</v>
      </c>
      <c r="F328" s="194"/>
      <c r="G328" s="194"/>
      <c r="H328" s="194"/>
      <c r="I328" s="194"/>
      <c r="J328" s="193"/>
      <c r="K328" s="193"/>
      <c r="L328" s="212"/>
      <c r="M328" s="212"/>
      <c r="N328" s="194"/>
      <c r="O328" s="194"/>
      <c r="P328" s="194"/>
      <c r="Q328" s="194"/>
      <c r="R328" s="194"/>
      <c r="S328" s="194"/>
      <c r="T328" s="194"/>
      <c r="U328" s="194"/>
      <c r="V328" s="194"/>
      <c r="W328" s="194"/>
      <c r="X328" s="194"/>
      <c r="Y328" s="194"/>
      <c r="Z328" s="194"/>
      <c r="AA328" s="194"/>
      <c r="AB328" s="194"/>
      <c r="AC328" s="194"/>
      <c r="AD328" s="194"/>
      <c r="AE328" s="194"/>
      <c r="AF328" s="194"/>
      <c r="AG328" s="194"/>
      <c r="AH328" s="194"/>
      <c r="AI328" s="194"/>
      <c r="AJ328" s="194"/>
      <c r="AK328" s="194"/>
      <c r="AL328" s="194"/>
      <c r="AM328" s="194"/>
      <c r="AN328" s="194"/>
      <c r="AO328" s="194"/>
      <c r="AP328" s="194"/>
      <c r="AQ328" s="194"/>
      <c r="AR328" s="194"/>
      <c r="AS328" s="194"/>
      <c r="AT328" s="194"/>
      <c r="AU328" s="194"/>
      <c r="AV328" s="194"/>
      <c r="AW328" s="194"/>
      <c r="AX328" s="194"/>
      <c r="AY328" s="194"/>
      <c r="AZ328" s="194"/>
      <c r="BA328" s="194"/>
      <c r="BB328" s="194"/>
      <c r="BC328" s="194"/>
      <c r="BD328" s="194"/>
      <c r="BE328" s="194"/>
      <c r="BF328" s="194"/>
      <c r="BG328" s="194"/>
      <c r="BH328" s="194"/>
      <c r="BI328" s="194"/>
      <c r="BJ328" s="194"/>
      <c r="BK328" s="194"/>
      <c r="BL328" s="193"/>
      <c r="BM328" s="193"/>
    </row>
    <row r="329" spans="1:65" s="196" customFormat="1" ht="15.75" x14ac:dyDescent="0.2">
      <c r="A329" s="217">
        <v>0</v>
      </c>
      <c r="B329" s="218"/>
      <c r="C329" s="219">
        <v>0</v>
      </c>
      <c r="D329" s="220">
        <v>0</v>
      </c>
      <c r="E329" s="221">
        <f t="shared" si="17"/>
        <v>0</v>
      </c>
      <c r="F329" s="194"/>
      <c r="G329" s="194"/>
      <c r="H329" s="194"/>
      <c r="I329" s="194"/>
      <c r="J329" s="193"/>
      <c r="K329" s="193"/>
      <c r="L329" s="212"/>
      <c r="M329" s="212"/>
      <c r="N329" s="194"/>
      <c r="O329" s="194"/>
      <c r="P329" s="194"/>
      <c r="Q329" s="194"/>
      <c r="R329" s="194"/>
      <c r="S329" s="194"/>
      <c r="T329" s="194"/>
      <c r="U329" s="194"/>
      <c r="V329" s="194"/>
      <c r="W329" s="194"/>
      <c r="X329" s="194"/>
      <c r="Y329" s="194"/>
      <c r="Z329" s="194"/>
      <c r="AA329" s="194"/>
      <c r="AB329" s="194"/>
      <c r="AC329" s="194"/>
      <c r="AD329" s="194"/>
      <c r="AE329" s="194"/>
      <c r="AF329" s="194"/>
      <c r="AG329" s="194"/>
      <c r="AH329" s="194"/>
      <c r="AI329" s="194"/>
      <c r="AJ329" s="194"/>
      <c r="AK329" s="194"/>
      <c r="AL329" s="194"/>
      <c r="AM329" s="194"/>
      <c r="AN329" s="194"/>
      <c r="AO329" s="194"/>
      <c r="AP329" s="194"/>
      <c r="AQ329" s="194"/>
      <c r="AR329" s="194"/>
      <c r="AS329" s="194"/>
      <c r="AT329" s="194"/>
      <c r="AU329" s="194"/>
      <c r="AV329" s="194"/>
      <c r="AW329" s="194"/>
      <c r="AX329" s="194"/>
      <c r="AY329" s="194"/>
      <c r="AZ329" s="194"/>
      <c r="BA329" s="194"/>
      <c r="BB329" s="194"/>
      <c r="BC329" s="194"/>
      <c r="BD329" s="194"/>
      <c r="BE329" s="194"/>
      <c r="BF329" s="194"/>
      <c r="BG329" s="194"/>
      <c r="BH329" s="194"/>
      <c r="BI329" s="194"/>
      <c r="BJ329" s="194"/>
      <c r="BK329" s="194"/>
      <c r="BL329" s="193"/>
      <c r="BM329" s="193"/>
    </row>
    <row r="330" spans="1:65" s="196" customFormat="1" ht="15.75" x14ac:dyDescent="0.2">
      <c r="A330" s="217">
        <v>0</v>
      </c>
      <c r="B330" s="218"/>
      <c r="C330" s="219">
        <v>0</v>
      </c>
      <c r="D330" s="220">
        <v>0</v>
      </c>
      <c r="E330" s="221">
        <f t="shared" si="17"/>
        <v>0</v>
      </c>
      <c r="F330" s="194"/>
      <c r="G330" s="194"/>
      <c r="H330" s="194"/>
      <c r="I330" s="194"/>
      <c r="J330" s="193"/>
      <c r="K330" s="193"/>
      <c r="L330" s="212"/>
      <c r="M330" s="212"/>
      <c r="N330" s="194"/>
      <c r="O330" s="194"/>
      <c r="P330" s="194"/>
      <c r="Q330" s="194"/>
      <c r="R330" s="194"/>
      <c r="S330" s="194"/>
      <c r="T330" s="194"/>
      <c r="U330" s="194"/>
      <c r="V330" s="194"/>
      <c r="W330" s="194"/>
      <c r="X330" s="194"/>
      <c r="Y330" s="194"/>
      <c r="Z330" s="194"/>
      <c r="AA330" s="194"/>
      <c r="AB330" s="194"/>
      <c r="AC330" s="194"/>
      <c r="AD330" s="194"/>
      <c r="AE330" s="194"/>
      <c r="AF330" s="194"/>
      <c r="AG330" s="194"/>
      <c r="AH330" s="194"/>
      <c r="AI330" s="194"/>
      <c r="AJ330" s="194"/>
      <c r="AK330" s="194"/>
      <c r="AL330" s="194"/>
      <c r="AM330" s="194"/>
      <c r="AN330" s="194"/>
      <c r="AO330" s="194"/>
      <c r="AP330" s="194"/>
      <c r="AQ330" s="194"/>
      <c r="AR330" s="194"/>
      <c r="AS330" s="194"/>
      <c r="AT330" s="194"/>
      <c r="AU330" s="194"/>
      <c r="AV330" s="194"/>
      <c r="AW330" s="194"/>
      <c r="AX330" s="194"/>
      <c r="AY330" s="194"/>
      <c r="AZ330" s="194"/>
      <c r="BA330" s="194"/>
      <c r="BB330" s="194"/>
      <c r="BC330" s="194"/>
      <c r="BD330" s="194"/>
      <c r="BE330" s="194"/>
      <c r="BF330" s="194"/>
      <c r="BG330" s="194"/>
      <c r="BH330" s="194"/>
      <c r="BI330" s="194"/>
      <c r="BJ330" s="194"/>
      <c r="BK330" s="194"/>
      <c r="BL330" s="193"/>
      <c r="BM330" s="193"/>
    </row>
    <row r="331" spans="1:65" s="196" customFormat="1" ht="15.75" x14ac:dyDescent="0.2">
      <c r="A331" s="217">
        <v>0</v>
      </c>
      <c r="B331" s="218"/>
      <c r="C331" s="219">
        <v>0</v>
      </c>
      <c r="D331" s="220">
        <v>0</v>
      </c>
      <c r="E331" s="221">
        <f t="shared" si="17"/>
        <v>0</v>
      </c>
      <c r="F331" s="194"/>
      <c r="G331" s="194"/>
      <c r="H331" s="194"/>
      <c r="I331" s="194"/>
      <c r="J331" s="193"/>
      <c r="K331" s="193"/>
      <c r="L331" s="212"/>
      <c r="M331" s="212"/>
      <c r="N331" s="194"/>
      <c r="O331" s="194"/>
      <c r="P331" s="194"/>
      <c r="Q331" s="194"/>
      <c r="R331" s="194"/>
      <c r="S331" s="194"/>
      <c r="T331" s="194"/>
      <c r="U331" s="194"/>
      <c r="V331" s="194"/>
      <c r="W331" s="194"/>
      <c r="X331" s="194"/>
      <c r="Y331" s="194"/>
      <c r="Z331" s="194"/>
      <c r="AA331" s="194"/>
      <c r="AB331" s="194"/>
      <c r="AC331" s="194"/>
      <c r="AD331" s="194"/>
      <c r="AE331" s="194"/>
      <c r="AF331" s="194"/>
      <c r="AG331" s="194"/>
      <c r="AH331" s="194"/>
      <c r="AI331" s="194"/>
      <c r="AJ331" s="194"/>
      <c r="AK331" s="194"/>
      <c r="AL331" s="194"/>
      <c r="AM331" s="194"/>
      <c r="AN331" s="194"/>
      <c r="AO331" s="194"/>
      <c r="AP331" s="194"/>
      <c r="AQ331" s="194"/>
      <c r="AR331" s="194"/>
      <c r="AS331" s="194"/>
      <c r="AT331" s="194"/>
      <c r="AU331" s="194"/>
      <c r="AV331" s="194"/>
      <c r="AW331" s="194"/>
      <c r="AX331" s="194"/>
      <c r="AY331" s="194"/>
      <c r="AZ331" s="194"/>
      <c r="BA331" s="194"/>
      <c r="BB331" s="194"/>
      <c r="BC331" s="194"/>
      <c r="BD331" s="194"/>
      <c r="BE331" s="194"/>
      <c r="BF331" s="194"/>
      <c r="BG331" s="194"/>
      <c r="BH331" s="194"/>
      <c r="BI331" s="194"/>
      <c r="BJ331" s="194"/>
      <c r="BK331" s="194"/>
      <c r="BL331" s="193"/>
      <c r="BM331" s="193"/>
    </row>
    <row r="332" spans="1:65" s="196" customFormat="1" ht="15.75" x14ac:dyDescent="0.2">
      <c r="A332" s="217">
        <v>0</v>
      </c>
      <c r="B332" s="218"/>
      <c r="C332" s="219">
        <v>0</v>
      </c>
      <c r="D332" s="220">
        <v>0</v>
      </c>
      <c r="E332" s="221">
        <f t="shared" si="17"/>
        <v>0</v>
      </c>
      <c r="F332" s="194"/>
      <c r="G332" s="194"/>
      <c r="H332" s="194"/>
      <c r="I332" s="194"/>
      <c r="J332" s="193"/>
      <c r="K332" s="193"/>
      <c r="L332" s="212"/>
      <c r="M332" s="212"/>
      <c r="N332" s="194"/>
      <c r="O332" s="194"/>
      <c r="P332" s="194"/>
      <c r="Q332" s="194"/>
      <c r="R332" s="194"/>
      <c r="S332" s="194"/>
      <c r="T332" s="194"/>
      <c r="U332" s="194"/>
      <c r="V332" s="194"/>
      <c r="W332" s="194"/>
      <c r="X332" s="194"/>
      <c r="Y332" s="194"/>
      <c r="Z332" s="194"/>
      <c r="AA332" s="194"/>
      <c r="AB332" s="194"/>
      <c r="AC332" s="194"/>
      <c r="AD332" s="194"/>
      <c r="AE332" s="194"/>
      <c r="AF332" s="194"/>
      <c r="AG332" s="194"/>
      <c r="AH332" s="194"/>
      <c r="AI332" s="194"/>
      <c r="AJ332" s="194"/>
      <c r="AK332" s="194"/>
      <c r="AL332" s="194"/>
      <c r="AM332" s="194"/>
      <c r="AN332" s="194"/>
      <c r="AO332" s="194"/>
      <c r="AP332" s="194"/>
      <c r="AQ332" s="194"/>
      <c r="AR332" s="194"/>
      <c r="AS332" s="194"/>
      <c r="AT332" s="194"/>
      <c r="AU332" s="194"/>
      <c r="AV332" s="194"/>
      <c r="AW332" s="194"/>
      <c r="AX332" s="194"/>
      <c r="AY332" s="194"/>
      <c r="AZ332" s="194"/>
      <c r="BA332" s="194"/>
      <c r="BB332" s="194"/>
      <c r="BC332" s="194"/>
      <c r="BD332" s="194"/>
      <c r="BE332" s="194"/>
      <c r="BF332" s="194"/>
      <c r="BG332" s="194"/>
      <c r="BH332" s="194"/>
      <c r="BI332" s="194"/>
      <c r="BJ332" s="194"/>
      <c r="BK332" s="194"/>
      <c r="BL332" s="193"/>
      <c r="BM332" s="193"/>
    </row>
    <row r="333" spans="1:65" s="196" customFormat="1" ht="15.75" x14ac:dyDescent="0.2">
      <c r="A333" s="217">
        <v>0</v>
      </c>
      <c r="B333" s="218"/>
      <c r="C333" s="219">
        <v>0</v>
      </c>
      <c r="D333" s="220">
        <v>0</v>
      </c>
      <c r="E333" s="221">
        <f t="shared" si="17"/>
        <v>0</v>
      </c>
      <c r="F333" s="194"/>
      <c r="G333" s="194"/>
      <c r="H333" s="194"/>
      <c r="I333" s="194"/>
      <c r="J333" s="193"/>
      <c r="K333" s="193"/>
      <c r="L333" s="212"/>
      <c r="M333" s="212"/>
      <c r="N333" s="194"/>
      <c r="O333" s="194"/>
      <c r="P333" s="194"/>
      <c r="Q333" s="194"/>
      <c r="R333" s="194"/>
      <c r="S333" s="194"/>
      <c r="T333" s="194"/>
      <c r="U333" s="194"/>
      <c r="V333" s="194"/>
      <c r="W333" s="194"/>
      <c r="X333" s="194"/>
      <c r="Y333" s="194"/>
      <c r="Z333" s="194"/>
      <c r="AA333" s="194"/>
      <c r="AB333" s="194"/>
      <c r="AC333" s="194"/>
      <c r="AD333" s="194"/>
      <c r="AE333" s="194"/>
      <c r="AF333" s="194"/>
      <c r="AG333" s="194"/>
      <c r="AH333" s="194"/>
      <c r="AI333" s="194"/>
      <c r="AJ333" s="194"/>
      <c r="AK333" s="194"/>
      <c r="AL333" s="194"/>
      <c r="AM333" s="194"/>
      <c r="AN333" s="194"/>
      <c r="AO333" s="194"/>
      <c r="AP333" s="194"/>
      <c r="AQ333" s="194"/>
      <c r="AR333" s="194"/>
      <c r="AS333" s="194"/>
      <c r="AT333" s="194"/>
      <c r="AU333" s="194"/>
      <c r="AV333" s="194"/>
      <c r="AW333" s="194"/>
      <c r="AX333" s="194"/>
      <c r="AY333" s="194"/>
      <c r="AZ333" s="194"/>
      <c r="BA333" s="194"/>
      <c r="BB333" s="194"/>
      <c r="BC333" s="194"/>
      <c r="BD333" s="194"/>
      <c r="BE333" s="194"/>
      <c r="BF333" s="194"/>
      <c r="BG333" s="194"/>
      <c r="BH333" s="194"/>
      <c r="BI333" s="194"/>
      <c r="BJ333" s="194"/>
      <c r="BK333" s="194"/>
      <c r="BL333" s="193"/>
      <c r="BM333" s="193"/>
    </row>
    <row r="334" spans="1:65" s="196" customFormat="1" ht="15.75" x14ac:dyDescent="0.2">
      <c r="A334" s="217">
        <v>0</v>
      </c>
      <c r="B334" s="218"/>
      <c r="C334" s="219">
        <v>0</v>
      </c>
      <c r="D334" s="220">
        <v>0</v>
      </c>
      <c r="E334" s="221">
        <f t="shared" si="17"/>
        <v>0</v>
      </c>
      <c r="F334" s="194"/>
      <c r="G334" s="194"/>
      <c r="H334" s="194"/>
      <c r="I334" s="194"/>
      <c r="J334" s="193"/>
      <c r="K334" s="193"/>
      <c r="L334" s="212"/>
      <c r="M334" s="212"/>
      <c r="N334" s="194"/>
      <c r="O334" s="194"/>
      <c r="P334" s="194"/>
      <c r="Q334" s="194"/>
      <c r="R334" s="194"/>
      <c r="S334" s="194"/>
      <c r="T334" s="194"/>
      <c r="U334" s="194"/>
      <c r="V334" s="194"/>
      <c r="W334" s="194"/>
      <c r="X334" s="194"/>
      <c r="Y334" s="194"/>
      <c r="Z334" s="194"/>
      <c r="AA334" s="194"/>
      <c r="AB334" s="194"/>
      <c r="AC334" s="194"/>
      <c r="AD334" s="194"/>
      <c r="AE334" s="194"/>
      <c r="AF334" s="194"/>
      <c r="AG334" s="194"/>
      <c r="AH334" s="194"/>
      <c r="AI334" s="194"/>
      <c r="AJ334" s="194"/>
      <c r="AK334" s="194"/>
      <c r="AL334" s="194"/>
      <c r="AM334" s="194"/>
      <c r="AN334" s="194"/>
      <c r="AO334" s="194"/>
      <c r="AP334" s="194"/>
      <c r="AQ334" s="194"/>
      <c r="AR334" s="194"/>
      <c r="AS334" s="194"/>
      <c r="AT334" s="194"/>
      <c r="AU334" s="194"/>
      <c r="AV334" s="194"/>
      <c r="AW334" s="194"/>
      <c r="AX334" s="194"/>
      <c r="AY334" s="194"/>
      <c r="AZ334" s="194"/>
      <c r="BA334" s="194"/>
      <c r="BB334" s="194"/>
      <c r="BC334" s="194"/>
      <c r="BD334" s="194"/>
      <c r="BE334" s="194"/>
      <c r="BF334" s="194"/>
      <c r="BG334" s="194"/>
      <c r="BH334" s="194"/>
      <c r="BI334" s="194"/>
      <c r="BJ334" s="194"/>
      <c r="BK334" s="194"/>
      <c r="BL334" s="193"/>
      <c r="BM334" s="193"/>
    </row>
    <row r="335" spans="1:65" s="196" customFormat="1" ht="15.75" x14ac:dyDescent="0.2">
      <c r="A335" s="217">
        <v>0</v>
      </c>
      <c r="B335" s="218"/>
      <c r="C335" s="219">
        <v>0</v>
      </c>
      <c r="D335" s="220">
        <v>0</v>
      </c>
      <c r="E335" s="221">
        <f t="shared" si="17"/>
        <v>0</v>
      </c>
      <c r="F335" s="194"/>
      <c r="G335" s="194"/>
      <c r="H335" s="194"/>
      <c r="I335" s="194"/>
      <c r="J335" s="193"/>
      <c r="K335" s="193"/>
      <c r="L335" s="212"/>
      <c r="M335" s="212"/>
      <c r="N335" s="194"/>
      <c r="O335" s="194"/>
      <c r="P335" s="194"/>
      <c r="Q335" s="194"/>
      <c r="R335" s="194"/>
      <c r="S335" s="194"/>
      <c r="T335" s="194"/>
      <c r="U335" s="194"/>
      <c r="V335" s="194"/>
      <c r="W335" s="194"/>
      <c r="X335" s="194"/>
      <c r="Y335" s="194"/>
      <c r="Z335" s="194"/>
      <c r="AA335" s="194"/>
      <c r="AB335" s="194"/>
      <c r="AC335" s="194"/>
      <c r="AD335" s="194"/>
      <c r="AE335" s="194"/>
      <c r="AF335" s="194"/>
      <c r="AG335" s="194"/>
      <c r="AH335" s="194"/>
      <c r="AI335" s="194"/>
      <c r="AJ335" s="194"/>
      <c r="AK335" s="194"/>
      <c r="AL335" s="194"/>
      <c r="AM335" s="194"/>
      <c r="AN335" s="194"/>
      <c r="AO335" s="194"/>
      <c r="AP335" s="194"/>
      <c r="AQ335" s="194"/>
      <c r="AR335" s="194"/>
      <c r="AS335" s="194"/>
      <c r="AT335" s="194"/>
      <c r="AU335" s="194"/>
      <c r="AV335" s="194"/>
      <c r="AW335" s="194"/>
      <c r="AX335" s="194"/>
      <c r="AY335" s="194"/>
      <c r="AZ335" s="194"/>
      <c r="BA335" s="194"/>
      <c r="BB335" s="194"/>
      <c r="BC335" s="194"/>
      <c r="BD335" s="194"/>
      <c r="BE335" s="194"/>
      <c r="BF335" s="194"/>
      <c r="BG335" s="194"/>
      <c r="BH335" s="194"/>
      <c r="BI335" s="194"/>
      <c r="BJ335" s="194"/>
      <c r="BK335" s="194"/>
      <c r="BL335" s="193"/>
      <c r="BM335" s="193"/>
    </row>
    <row r="336" spans="1:65" s="196" customFormat="1" ht="15.75" x14ac:dyDescent="0.2">
      <c r="A336" s="217">
        <v>0</v>
      </c>
      <c r="B336" s="218"/>
      <c r="C336" s="219">
        <v>0</v>
      </c>
      <c r="D336" s="220">
        <v>0</v>
      </c>
      <c r="E336" s="221">
        <f t="shared" si="17"/>
        <v>0</v>
      </c>
      <c r="F336" s="194"/>
      <c r="G336" s="194"/>
      <c r="H336" s="194"/>
      <c r="I336" s="194"/>
      <c r="J336" s="193"/>
      <c r="K336" s="193"/>
      <c r="L336" s="212"/>
      <c r="M336" s="212"/>
      <c r="N336" s="194"/>
      <c r="O336" s="194"/>
      <c r="P336" s="194"/>
      <c r="Q336" s="194"/>
      <c r="R336" s="194"/>
      <c r="S336" s="194"/>
      <c r="T336" s="194"/>
      <c r="U336" s="194"/>
      <c r="V336" s="194"/>
      <c r="W336" s="194"/>
      <c r="X336" s="194"/>
      <c r="Y336" s="194"/>
      <c r="Z336" s="194"/>
      <c r="AA336" s="194"/>
      <c r="AB336" s="194"/>
      <c r="AC336" s="194"/>
      <c r="AD336" s="194"/>
      <c r="AE336" s="194"/>
      <c r="AF336" s="194"/>
      <c r="AG336" s="194"/>
      <c r="AH336" s="194"/>
      <c r="AI336" s="194"/>
      <c r="AJ336" s="194"/>
      <c r="AK336" s="194"/>
      <c r="AL336" s="194"/>
      <c r="AM336" s="194"/>
      <c r="AN336" s="194"/>
      <c r="AO336" s="194"/>
      <c r="AP336" s="194"/>
      <c r="AQ336" s="194"/>
      <c r="AR336" s="194"/>
      <c r="AS336" s="194"/>
      <c r="AT336" s="194"/>
      <c r="AU336" s="194"/>
      <c r="AV336" s="194"/>
      <c r="AW336" s="194"/>
      <c r="AX336" s="194"/>
      <c r="AY336" s="194"/>
      <c r="AZ336" s="194"/>
      <c r="BA336" s="194"/>
      <c r="BB336" s="194"/>
      <c r="BC336" s="194"/>
      <c r="BD336" s="194"/>
      <c r="BE336" s="194"/>
      <c r="BF336" s="194"/>
      <c r="BG336" s="194"/>
      <c r="BH336" s="194"/>
      <c r="BI336" s="194"/>
      <c r="BJ336" s="194"/>
      <c r="BK336" s="194"/>
      <c r="BL336" s="193"/>
      <c r="BM336" s="193"/>
    </row>
    <row r="337" spans="1:65" s="196" customFormat="1" ht="15.75" x14ac:dyDescent="0.2">
      <c r="A337" s="217">
        <v>0</v>
      </c>
      <c r="B337" s="218"/>
      <c r="C337" s="219">
        <v>0</v>
      </c>
      <c r="D337" s="220">
        <v>0</v>
      </c>
      <c r="E337" s="221">
        <f t="shared" si="17"/>
        <v>0</v>
      </c>
      <c r="F337" s="194"/>
      <c r="G337" s="194"/>
      <c r="H337" s="194"/>
      <c r="I337" s="194"/>
      <c r="J337" s="193"/>
      <c r="K337" s="193"/>
      <c r="L337" s="212"/>
      <c r="M337" s="212"/>
      <c r="N337" s="194"/>
      <c r="O337" s="194"/>
      <c r="P337" s="194"/>
      <c r="Q337" s="194"/>
      <c r="R337" s="194"/>
      <c r="S337" s="194"/>
      <c r="T337" s="194"/>
      <c r="U337" s="194"/>
      <c r="V337" s="194"/>
      <c r="W337" s="194"/>
      <c r="X337" s="194"/>
      <c r="Y337" s="194"/>
      <c r="Z337" s="194"/>
      <c r="AA337" s="194"/>
      <c r="AB337" s="194"/>
      <c r="AC337" s="194"/>
      <c r="AD337" s="194"/>
      <c r="AE337" s="194"/>
      <c r="AF337" s="194"/>
      <c r="AG337" s="194"/>
      <c r="AH337" s="194"/>
      <c r="AI337" s="194"/>
      <c r="AJ337" s="194"/>
      <c r="AK337" s="194"/>
      <c r="AL337" s="194"/>
      <c r="AM337" s="194"/>
      <c r="AN337" s="194"/>
      <c r="AO337" s="194"/>
      <c r="AP337" s="194"/>
      <c r="AQ337" s="194"/>
      <c r="AR337" s="194"/>
      <c r="AS337" s="194"/>
      <c r="AT337" s="194"/>
      <c r="AU337" s="194"/>
      <c r="AV337" s="194"/>
      <c r="AW337" s="194"/>
      <c r="AX337" s="194"/>
      <c r="AY337" s="194"/>
      <c r="AZ337" s="194"/>
      <c r="BA337" s="194"/>
      <c r="BB337" s="194"/>
      <c r="BC337" s="194"/>
      <c r="BD337" s="194"/>
      <c r="BE337" s="194"/>
      <c r="BF337" s="194"/>
      <c r="BG337" s="194"/>
      <c r="BH337" s="194"/>
      <c r="BI337" s="194"/>
      <c r="BJ337" s="194"/>
      <c r="BK337" s="194"/>
      <c r="BL337" s="193"/>
      <c r="BM337" s="193"/>
    </row>
    <row r="338" spans="1:65" s="196" customFormat="1" ht="15.75" x14ac:dyDescent="0.2">
      <c r="A338" s="217">
        <v>0</v>
      </c>
      <c r="B338" s="218"/>
      <c r="C338" s="219">
        <v>0</v>
      </c>
      <c r="D338" s="220">
        <v>0</v>
      </c>
      <c r="E338" s="221">
        <f t="shared" si="17"/>
        <v>0</v>
      </c>
      <c r="F338" s="194"/>
      <c r="G338" s="194"/>
      <c r="H338" s="194"/>
      <c r="I338" s="194"/>
      <c r="J338" s="193"/>
      <c r="K338" s="193"/>
      <c r="L338" s="212"/>
      <c r="M338" s="212"/>
      <c r="N338" s="194"/>
      <c r="O338" s="194"/>
      <c r="P338" s="194"/>
      <c r="Q338" s="194"/>
      <c r="R338" s="194"/>
      <c r="S338" s="194"/>
      <c r="T338" s="194"/>
      <c r="U338" s="194"/>
      <c r="V338" s="194"/>
      <c r="W338" s="194"/>
      <c r="X338" s="194"/>
      <c r="Y338" s="194"/>
      <c r="Z338" s="194"/>
      <c r="AA338" s="194"/>
      <c r="AB338" s="194"/>
      <c r="AC338" s="194"/>
      <c r="AD338" s="194"/>
      <c r="AE338" s="194"/>
      <c r="AF338" s="194"/>
      <c r="AG338" s="194"/>
      <c r="AH338" s="194"/>
      <c r="AI338" s="194"/>
      <c r="AJ338" s="194"/>
      <c r="AK338" s="194"/>
      <c r="AL338" s="194"/>
      <c r="AM338" s="194"/>
      <c r="AN338" s="194"/>
      <c r="AO338" s="194"/>
      <c r="AP338" s="194"/>
      <c r="AQ338" s="194"/>
      <c r="AR338" s="194"/>
      <c r="AS338" s="194"/>
      <c r="AT338" s="194"/>
      <c r="AU338" s="194"/>
      <c r="AV338" s="194"/>
      <c r="AW338" s="194"/>
      <c r="AX338" s="194"/>
      <c r="AY338" s="194"/>
      <c r="AZ338" s="194"/>
      <c r="BA338" s="194"/>
      <c r="BB338" s="194"/>
      <c r="BC338" s="194"/>
      <c r="BD338" s="194"/>
      <c r="BE338" s="194"/>
      <c r="BF338" s="194"/>
      <c r="BG338" s="194"/>
      <c r="BH338" s="194"/>
      <c r="BI338" s="194"/>
      <c r="BJ338" s="194"/>
      <c r="BK338" s="194"/>
      <c r="BL338" s="193"/>
      <c r="BM338" s="193"/>
    </row>
    <row r="339" spans="1:65" s="196" customFormat="1" ht="15.75" x14ac:dyDescent="0.2">
      <c r="A339" s="217">
        <v>0</v>
      </c>
      <c r="B339" s="218"/>
      <c r="C339" s="219">
        <v>0</v>
      </c>
      <c r="D339" s="220">
        <v>0</v>
      </c>
      <c r="E339" s="221">
        <f t="shared" si="17"/>
        <v>0</v>
      </c>
      <c r="F339" s="194"/>
      <c r="G339" s="223" t="s">
        <v>286</v>
      </c>
      <c r="H339" s="223" t="s">
        <v>287</v>
      </c>
      <c r="I339" s="194"/>
      <c r="J339" s="193"/>
      <c r="K339" s="193"/>
      <c r="L339" s="212"/>
      <c r="M339" s="212"/>
      <c r="N339" s="194"/>
      <c r="O339" s="194"/>
      <c r="P339" s="194"/>
      <c r="Q339" s="194"/>
      <c r="R339" s="194"/>
      <c r="S339" s="194"/>
      <c r="T339" s="194"/>
      <c r="U339" s="194"/>
      <c r="V339" s="194"/>
      <c r="W339" s="194"/>
      <c r="X339" s="194"/>
      <c r="Y339" s="194"/>
      <c r="Z339" s="194"/>
      <c r="AA339" s="194"/>
      <c r="AB339" s="194"/>
      <c r="AC339" s="194"/>
      <c r="AD339" s="194"/>
      <c r="AE339" s="194"/>
      <c r="AF339" s="194"/>
      <c r="AG339" s="194"/>
      <c r="AH339" s="194"/>
      <c r="AI339" s="194"/>
      <c r="AJ339" s="194"/>
      <c r="AK339" s="194"/>
      <c r="AL339" s="194"/>
      <c r="AM339" s="194"/>
      <c r="AN339" s="194"/>
      <c r="AO339" s="194"/>
      <c r="AP339" s="194"/>
      <c r="AQ339" s="194"/>
      <c r="AR339" s="194"/>
      <c r="AS339" s="194"/>
      <c r="AT339" s="194"/>
      <c r="AU339" s="194"/>
      <c r="AV339" s="194"/>
      <c r="AW339" s="194"/>
      <c r="AX339" s="194"/>
      <c r="AY339" s="194"/>
      <c r="AZ339" s="194"/>
      <c r="BA339" s="194"/>
      <c r="BB339" s="194"/>
      <c r="BC339" s="194"/>
      <c r="BD339" s="194"/>
      <c r="BE339" s="194"/>
      <c r="BF339" s="194"/>
      <c r="BG339" s="194"/>
      <c r="BH339" s="194"/>
      <c r="BI339" s="194"/>
      <c r="BJ339" s="194"/>
      <c r="BK339" s="194"/>
      <c r="BL339" s="193"/>
      <c r="BM339" s="193"/>
    </row>
    <row r="340" spans="1:65" s="196" customFormat="1" ht="20.100000000000001" customHeight="1" x14ac:dyDescent="0.2">
      <c r="A340" s="247" t="str">
        <f xml:space="preserve"> "TOTAL"&amp;MID(A325,3,40)</f>
        <v>TOTAL Servicios y asesoramiento externos</v>
      </c>
      <c r="B340" s="245"/>
      <c r="C340" s="245"/>
      <c r="D340" s="245"/>
      <c r="E340" s="248">
        <f>SUM(E327:E339)</f>
        <v>0</v>
      </c>
      <c r="F340" s="194"/>
      <c r="G340" s="225">
        <f>+E340+G323</f>
        <v>0</v>
      </c>
      <c r="H340" s="225">
        <f ca="1">+$H$2-INDIRECT($J$7)+G340</f>
        <v>0</v>
      </c>
      <c r="I340" s="194"/>
      <c r="J340" s="193"/>
      <c r="K340" s="193"/>
      <c r="L340" s="212"/>
      <c r="M340" s="212"/>
      <c r="N340" s="194"/>
      <c r="O340" s="194"/>
      <c r="P340" s="194"/>
      <c r="Q340" s="194"/>
      <c r="R340" s="194"/>
      <c r="S340" s="194"/>
      <c r="T340" s="194"/>
      <c r="U340" s="194"/>
      <c r="V340" s="194"/>
      <c r="W340" s="194"/>
      <c r="X340" s="194"/>
      <c r="Y340" s="194"/>
      <c r="Z340" s="194"/>
      <c r="AA340" s="194"/>
      <c r="AB340" s="194"/>
      <c r="AC340" s="194"/>
      <c r="AD340" s="194"/>
      <c r="AE340" s="194"/>
      <c r="AF340" s="194"/>
      <c r="AG340" s="194"/>
      <c r="AH340" s="194"/>
      <c r="AI340" s="194"/>
      <c r="AJ340" s="194"/>
      <c r="AK340" s="194"/>
      <c r="AL340" s="194"/>
      <c r="AM340" s="194"/>
      <c r="AN340" s="194"/>
      <c r="AO340" s="194"/>
      <c r="AP340" s="194"/>
      <c r="AQ340" s="194"/>
      <c r="AR340" s="194"/>
      <c r="AS340" s="194"/>
      <c r="AT340" s="194"/>
      <c r="AU340" s="194"/>
      <c r="AV340" s="194"/>
      <c r="AW340" s="194"/>
      <c r="AX340" s="194"/>
      <c r="AY340" s="194"/>
      <c r="AZ340" s="194"/>
      <c r="BA340" s="194"/>
      <c r="BB340" s="194"/>
      <c r="BC340" s="194"/>
      <c r="BD340" s="194"/>
      <c r="BE340" s="194"/>
      <c r="BF340" s="194"/>
      <c r="BG340" s="194"/>
      <c r="BH340" s="194"/>
      <c r="BI340" s="194"/>
      <c r="BJ340" s="194"/>
      <c r="BK340" s="194"/>
      <c r="BL340" s="193"/>
      <c r="BM340" s="193"/>
    </row>
    <row r="341" spans="1:65" s="196" customFormat="1" ht="20.100000000000001" customHeight="1" x14ac:dyDescent="0.2">
      <c r="A341" s="254"/>
      <c r="B341" s="254"/>
      <c r="C341" s="254"/>
      <c r="D341" s="254"/>
      <c r="E341" s="254"/>
      <c r="F341" s="194"/>
      <c r="G341" s="194"/>
      <c r="H341" s="194"/>
      <c r="I341" s="194"/>
      <c r="J341" s="193"/>
      <c r="K341" s="193"/>
      <c r="L341" s="212"/>
      <c r="M341" s="212"/>
      <c r="N341" s="194"/>
      <c r="O341" s="194"/>
      <c r="P341" s="194"/>
      <c r="Q341" s="194"/>
      <c r="R341" s="194"/>
      <c r="S341" s="194"/>
      <c r="T341" s="194"/>
      <c r="U341" s="194"/>
      <c r="V341" s="194"/>
      <c r="W341" s="194"/>
      <c r="X341" s="194"/>
      <c r="Y341" s="194"/>
      <c r="Z341" s="194"/>
      <c r="AA341" s="194"/>
      <c r="AB341" s="194"/>
      <c r="AC341" s="194"/>
      <c r="AD341" s="194"/>
      <c r="AE341" s="194"/>
      <c r="AF341" s="194"/>
      <c r="AG341" s="194"/>
      <c r="AH341" s="194"/>
      <c r="AI341" s="194"/>
      <c r="AJ341" s="194"/>
      <c r="AK341" s="194"/>
      <c r="AL341" s="194"/>
      <c r="AM341" s="194"/>
      <c r="AN341" s="194"/>
      <c r="AO341" s="194"/>
      <c r="AP341" s="194"/>
      <c r="AQ341" s="194"/>
      <c r="AR341" s="194"/>
      <c r="AS341" s="194"/>
      <c r="AT341" s="194"/>
      <c r="AU341" s="194"/>
      <c r="AV341" s="194"/>
      <c r="AW341" s="194"/>
      <c r="AX341" s="194"/>
      <c r="AY341" s="194"/>
      <c r="AZ341" s="194"/>
      <c r="BA341" s="194"/>
      <c r="BB341" s="194"/>
      <c r="BC341" s="194"/>
      <c r="BD341" s="194"/>
      <c r="BE341" s="194"/>
      <c r="BF341" s="194"/>
      <c r="BG341" s="194"/>
      <c r="BH341" s="194"/>
      <c r="BI341" s="194"/>
      <c r="BJ341" s="194"/>
      <c r="BK341" s="194"/>
      <c r="BL341" s="193"/>
      <c r="BM341" s="193"/>
    </row>
    <row r="342" spans="1:65" s="241" customFormat="1" ht="24.95" customHeight="1" x14ac:dyDescent="0.2">
      <c r="A342" s="257" t="s">
        <v>288</v>
      </c>
      <c r="B342" s="258"/>
      <c r="C342" s="258"/>
      <c r="D342" s="258"/>
      <c r="E342" s="259">
        <f>E317+E320+E323+E340</f>
        <v>0</v>
      </c>
      <c r="F342" s="238"/>
      <c r="G342" s="238"/>
      <c r="H342" s="238"/>
      <c r="I342" s="238"/>
      <c r="J342" s="239"/>
      <c r="K342" s="239"/>
      <c r="L342" s="240"/>
      <c r="M342" s="240"/>
      <c r="N342" s="238"/>
      <c r="O342" s="238"/>
      <c r="P342" s="238"/>
      <c r="Q342" s="238"/>
      <c r="R342" s="238"/>
      <c r="S342" s="238"/>
      <c r="T342" s="238"/>
      <c r="U342" s="238"/>
      <c r="V342" s="238"/>
      <c r="W342" s="238"/>
      <c r="X342" s="238"/>
      <c r="Y342" s="238"/>
      <c r="Z342" s="238"/>
      <c r="AA342" s="238"/>
      <c r="AB342" s="238"/>
      <c r="AC342" s="238"/>
      <c r="AD342" s="238"/>
      <c r="AE342" s="238"/>
      <c r="AF342" s="238"/>
      <c r="AG342" s="238"/>
      <c r="AH342" s="238"/>
      <c r="AI342" s="238"/>
      <c r="AJ342" s="238"/>
      <c r="AK342" s="238"/>
      <c r="AL342" s="238"/>
      <c r="AM342" s="238"/>
      <c r="AN342" s="238"/>
      <c r="AO342" s="238"/>
      <c r="AP342" s="238"/>
      <c r="AQ342" s="238"/>
      <c r="AR342" s="238"/>
      <c r="AS342" s="238"/>
      <c r="AT342" s="238"/>
      <c r="AU342" s="238"/>
      <c r="AV342" s="238"/>
      <c r="AW342" s="238"/>
      <c r="AX342" s="238"/>
      <c r="AY342" s="238"/>
      <c r="AZ342" s="238"/>
      <c r="BA342" s="238"/>
      <c r="BB342" s="238"/>
      <c r="BC342" s="238"/>
      <c r="BD342" s="238"/>
      <c r="BE342" s="238"/>
      <c r="BF342" s="238"/>
      <c r="BG342" s="238"/>
      <c r="BH342" s="238"/>
      <c r="BI342" s="238"/>
      <c r="BJ342" s="238"/>
      <c r="BK342" s="238"/>
      <c r="BL342" s="239"/>
      <c r="BM342" s="239"/>
    </row>
    <row r="343" spans="1:65" s="196" customFormat="1" ht="20.100000000000001" customHeight="1" x14ac:dyDescent="0.2">
      <c r="A343" s="242"/>
      <c r="B343" s="212"/>
      <c r="C343" s="212"/>
      <c r="D343" s="212"/>
      <c r="E343" s="212"/>
      <c r="F343" s="194"/>
      <c r="G343" s="194"/>
      <c r="H343" s="194"/>
      <c r="I343" s="194"/>
      <c r="J343" s="193"/>
      <c r="K343" s="193"/>
      <c r="L343" s="212"/>
      <c r="M343" s="212"/>
      <c r="N343" s="194"/>
      <c r="O343" s="194"/>
      <c r="P343" s="194"/>
      <c r="Q343" s="194"/>
      <c r="R343" s="194"/>
      <c r="S343" s="194"/>
      <c r="T343" s="194"/>
      <c r="U343" s="194"/>
      <c r="V343" s="194"/>
      <c r="W343" s="194"/>
      <c r="X343" s="194"/>
      <c r="Y343" s="194"/>
      <c r="Z343" s="194"/>
      <c r="AA343" s="194"/>
      <c r="AB343" s="194"/>
      <c r="AC343" s="194"/>
      <c r="AD343" s="194"/>
      <c r="AE343" s="194"/>
      <c r="AF343" s="194"/>
      <c r="AG343" s="194"/>
      <c r="AH343" s="194"/>
      <c r="AI343" s="194"/>
      <c r="AJ343" s="194"/>
      <c r="AK343" s="194"/>
      <c r="AL343" s="194"/>
      <c r="AM343" s="194"/>
      <c r="AN343" s="194"/>
      <c r="AO343" s="194"/>
      <c r="AP343" s="194"/>
      <c r="AQ343" s="194"/>
      <c r="AR343" s="194"/>
      <c r="AS343" s="194"/>
      <c r="AT343" s="194"/>
      <c r="AU343" s="194"/>
      <c r="AV343" s="194"/>
      <c r="AW343" s="194"/>
      <c r="AX343" s="194"/>
      <c r="AY343" s="194"/>
      <c r="AZ343" s="194"/>
      <c r="BA343" s="194"/>
      <c r="BB343" s="194"/>
      <c r="BC343" s="194"/>
      <c r="BD343" s="194"/>
      <c r="BE343" s="194"/>
      <c r="BF343" s="194"/>
      <c r="BG343" s="194"/>
      <c r="BH343" s="194"/>
      <c r="BI343" s="194"/>
      <c r="BJ343" s="194"/>
      <c r="BK343" s="194"/>
      <c r="BL343" s="193"/>
      <c r="BM343" s="193"/>
    </row>
    <row r="344" spans="1:65" s="196" customFormat="1" ht="32.25" x14ac:dyDescent="0.2">
      <c r="A344" s="278" t="str">
        <f>+A293</f>
        <v>0001_ACRONIMO_XYZ</v>
      </c>
      <c r="B344" s="278"/>
      <c r="C344" s="278"/>
      <c r="D344" s="278"/>
      <c r="E344" s="278"/>
      <c r="F344" s="190"/>
      <c r="G344" s="190"/>
      <c r="H344" s="190"/>
      <c r="I344" s="190"/>
      <c r="J344" s="192"/>
      <c r="K344" s="192"/>
      <c r="L344" s="193"/>
      <c r="M344" s="193"/>
      <c r="N344" s="194"/>
      <c r="O344" s="195"/>
      <c r="P344" s="195"/>
      <c r="Q344" s="194"/>
      <c r="R344" s="194"/>
      <c r="S344" s="194"/>
      <c r="T344" s="194"/>
      <c r="U344" s="194"/>
      <c r="V344" s="194"/>
      <c r="W344" s="194"/>
      <c r="X344" s="194"/>
      <c r="Y344" s="194"/>
      <c r="Z344" s="194"/>
      <c r="AA344" s="194"/>
      <c r="AB344" s="194"/>
      <c r="AC344" s="194"/>
      <c r="AD344" s="194"/>
      <c r="AE344" s="194"/>
      <c r="AF344" s="194"/>
      <c r="AG344" s="194"/>
      <c r="AH344" s="194"/>
      <c r="AI344" s="194"/>
      <c r="AJ344" s="194"/>
      <c r="AK344" s="194"/>
      <c r="AL344" s="194"/>
      <c r="AM344" s="194"/>
      <c r="AN344" s="194"/>
      <c r="AO344" s="194"/>
      <c r="AP344" s="194"/>
      <c r="AQ344" s="194"/>
      <c r="AR344" s="194"/>
      <c r="AS344" s="194"/>
      <c r="AT344" s="194"/>
      <c r="AU344" s="194"/>
      <c r="AV344" s="194"/>
      <c r="AW344" s="194"/>
      <c r="AX344" s="194"/>
      <c r="AY344" s="194"/>
      <c r="AZ344" s="194"/>
      <c r="BA344" s="194"/>
      <c r="BB344" s="194"/>
      <c r="BC344" s="194"/>
      <c r="BD344" s="194"/>
      <c r="BE344" s="194"/>
      <c r="BF344" s="194"/>
      <c r="BG344" s="194"/>
      <c r="BH344" s="194"/>
      <c r="BI344" s="194"/>
      <c r="BJ344" s="194"/>
      <c r="BK344" s="194"/>
      <c r="BL344" s="193"/>
      <c r="BM344" s="193"/>
    </row>
    <row r="345" spans="1:65" s="196" customFormat="1" ht="32.25" x14ac:dyDescent="0.2">
      <c r="A345" s="278" t="str">
        <f ca="1">+A294</f>
        <v>Escribir denominación BP</v>
      </c>
      <c r="B345" s="278"/>
      <c r="C345" s="278"/>
      <c r="D345" s="278"/>
      <c r="E345" s="278"/>
      <c r="F345" s="190"/>
      <c r="G345" s="190"/>
      <c r="H345" s="190"/>
      <c r="I345" s="190"/>
      <c r="J345" s="192"/>
      <c r="K345" s="192"/>
      <c r="L345" s="193"/>
      <c r="M345" s="193"/>
      <c r="N345" s="194"/>
      <c r="O345" s="195"/>
      <c r="P345" s="195"/>
      <c r="Q345" s="194"/>
      <c r="R345" s="194"/>
      <c r="S345" s="194"/>
      <c r="T345" s="194"/>
      <c r="U345" s="194"/>
      <c r="V345" s="194"/>
      <c r="W345" s="194"/>
      <c r="X345" s="194"/>
      <c r="Y345" s="194"/>
      <c r="Z345" s="194"/>
      <c r="AA345" s="194"/>
      <c r="AB345" s="194"/>
      <c r="AC345" s="194"/>
      <c r="AD345" s="194"/>
      <c r="AE345" s="194"/>
      <c r="AF345" s="194"/>
      <c r="AG345" s="194"/>
      <c r="AH345" s="194"/>
      <c r="AI345" s="194"/>
      <c r="AJ345" s="194"/>
      <c r="AK345" s="194"/>
      <c r="AL345" s="194"/>
      <c r="AM345" s="194"/>
      <c r="AN345" s="194"/>
      <c r="AO345" s="194"/>
      <c r="AP345" s="194"/>
      <c r="AQ345" s="194"/>
      <c r="AR345" s="194"/>
      <c r="AS345" s="194"/>
      <c r="AT345" s="194"/>
      <c r="AU345" s="194"/>
      <c r="AV345" s="194"/>
      <c r="AW345" s="194"/>
      <c r="AX345" s="194"/>
      <c r="AY345" s="194"/>
      <c r="AZ345" s="194"/>
      <c r="BA345" s="194"/>
      <c r="BB345" s="194"/>
      <c r="BC345" s="194"/>
      <c r="BD345" s="194"/>
      <c r="BE345" s="194"/>
      <c r="BF345" s="194"/>
      <c r="BG345" s="194"/>
      <c r="BH345" s="194"/>
      <c r="BI345" s="194"/>
      <c r="BJ345" s="194"/>
      <c r="BK345" s="194"/>
      <c r="BL345" s="193"/>
      <c r="BM345" s="193"/>
    </row>
    <row r="346" spans="1:65" s="196" customFormat="1" ht="20.100000000000001" customHeight="1" x14ac:dyDescent="0.2">
      <c r="A346" s="212"/>
      <c r="B346" s="212"/>
      <c r="C346" s="212"/>
      <c r="D346" s="212"/>
      <c r="E346" s="212"/>
      <c r="F346" s="194"/>
      <c r="G346" s="194"/>
      <c r="H346" s="194"/>
      <c r="I346" s="194"/>
      <c r="J346" s="193"/>
      <c r="K346" s="193"/>
      <c r="L346" s="212"/>
      <c r="M346" s="212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194"/>
      <c r="AD346" s="194"/>
      <c r="AE346" s="194"/>
      <c r="AF346" s="194"/>
      <c r="AG346" s="194"/>
      <c r="AH346" s="194"/>
      <c r="AI346" s="194"/>
      <c r="AJ346" s="194"/>
      <c r="AK346" s="194"/>
      <c r="AL346" s="194"/>
      <c r="AM346" s="194"/>
      <c r="AN346" s="194"/>
      <c r="AO346" s="194"/>
      <c r="AP346" s="194"/>
      <c r="AQ346" s="194"/>
      <c r="AR346" s="194"/>
      <c r="AS346" s="194"/>
      <c r="AT346" s="194"/>
      <c r="AU346" s="194"/>
      <c r="AV346" s="194"/>
      <c r="AW346" s="194"/>
      <c r="AX346" s="194"/>
      <c r="AY346" s="194"/>
      <c r="AZ346" s="194"/>
      <c r="BA346" s="194"/>
      <c r="BB346" s="194"/>
      <c r="BC346" s="194"/>
      <c r="BD346" s="194"/>
      <c r="BE346" s="194"/>
      <c r="BF346" s="194"/>
      <c r="BG346" s="194"/>
      <c r="BH346" s="194"/>
      <c r="BI346" s="194"/>
      <c r="BJ346" s="194"/>
      <c r="BK346" s="194"/>
      <c r="BL346" s="193"/>
      <c r="BM346" s="193"/>
    </row>
    <row r="347" spans="1:65" s="241" customFormat="1" ht="24.95" customHeight="1" x14ac:dyDescent="0.2">
      <c r="A347" s="200" t="str">
        <f>"ACTIVIDAD 6: "&amp;'1.INTRO'!B34</f>
        <v>ACTIVIDAD 6: Visibilidad, transparencia y comunicación</v>
      </c>
      <c r="B347" s="201"/>
      <c r="C347" s="243"/>
      <c r="D347" s="243"/>
      <c r="E347" s="244"/>
      <c r="F347" s="238"/>
      <c r="G347" s="238"/>
      <c r="H347" s="238"/>
      <c r="I347" s="238"/>
      <c r="J347" s="239"/>
      <c r="K347" s="239"/>
      <c r="L347" s="240"/>
      <c r="M347" s="240"/>
      <c r="N347" s="238"/>
      <c r="O347" s="238"/>
      <c r="P347" s="238"/>
      <c r="Q347" s="238"/>
      <c r="R347" s="238"/>
      <c r="S347" s="238"/>
      <c r="T347" s="238"/>
      <c r="U347" s="238"/>
      <c r="V347" s="238"/>
      <c r="W347" s="238"/>
      <c r="X347" s="238"/>
      <c r="Y347" s="238"/>
      <c r="Z347" s="238"/>
      <c r="AA347" s="238"/>
      <c r="AB347" s="238"/>
      <c r="AC347" s="238"/>
      <c r="AD347" s="238"/>
      <c r="AE347" s="238"/>
      <c r="AF347" s="238"/>
      <c r="AG347" s="238"/>
      <c r="AH347" s="238"/>
      <c r="AI347" s="238"/>
      <c r="AJ347" s="238"/>
      <c r="AK347" s="238"/>
      <c r="AL347" s="238"/>
      <c r="AM347" s="238"/>
      <c r="AN347" s="238"/>
      <c r="AO347" s="238"/>
      <c r="AP347" s="238"/>
      <c r="AQ347" s="238"/>
      <c r="AR347" s="238"/>
      <c r="AS347" s="238"/>
      <c r="AT347" s="238"/>
      <c r="AU347" s="238"/>
      <c r="AV347" s="238"/>
      <c r="AW347" s="238"/>
      <c r="AX347" s="238"/>
      <c r="AY347" s="238"/>
      <c r="AZ347" s="238"/>
      <c r="BA347" s="238"/>
      <c r="BB347" s="238"/>
      <c r="BC347" s="238"/>
      <c r="BD347" s="238"/>
      <c r="BE347" s="238"/>
      <c r="BF347" s="238"/>
      <c r="BG347" s="238"/>
      <c r="BH347" s="238"/>
      <c r="BI347" s="238"/>
      <c r="BJ347" s="238"/>
      <c r="BK347" s="238"/>
      <c r="BL347" s="239"/>
      <c r="BM347" s="239"/>
    </row>
    <row r="348" spans="1:65" s="196" customFormat="1" ht="20.100000000000001" customHeight="1" x14ac:dyDescent="0.2">
      <c r="A348" s="212"/>
      <c r="B348" s="212"/>
      <c r="C348" s="212"/>
      <c r="D348" s="212"/>
      <c r="E348" s="212"/>
      <c r="F348" s="194"/>
      <c r="G348" s="194"/>
      <c r="H348" s="194"/>
      <c r="I348" s="194"/>
      <c r="J348" s="193"/>
      <c r="K348" s="193"/>
      <c r="L348" s="212"/>
      <c r="M348" s="212"/>
      <c r="N348" s="194"/>
      <c r="O348" s="194"/>
      <c r="P348" s="194"/>
      <c r="Q348" s="194"/>
      <c r="R348" s="194"/>
      <c r="S348" s="194"/>
      <c r="T348" s="194"/>
      <c r="U348" s="194"/>
      <c r="V348" s="194"/>
      <c r="W348" s="194"/>
      <c r="X348" s="194"/>
      <c r="Y348" s="194"/>
      <c r="Z348" s="194"/>
      <c r="AA348" s="194"/>
      <c r="AB348" s="194"/>
      <c r="AC348" s="194"/>
      <c r="AD348" s="194"/>
      <c r="AE348" s="194"/>
      <c r="AF348" s="194"/>
      <c r="AG348" s="194"/>
      <c r="AH348" s="194"/>
      <c r="AI348" s="194"/>
      <c r="AJ348" s="194"/>
      <c r="AK348" s="194"/>
      <c r="AL348" s="194"/>
      <c r="AM348" s="194"/>
      <c r="AN348" s="194"/>
      <c r="AO348" s="194"/>
      <c r="AP348" s="194"/>
      <c r="AQ348" s="194"/>
      <c r="AR348" s="194"/>
      <c r="AS348" s="194"/>
      <c r="AT348" s="194"/>
      <c r="AU348" s="194"/>
      <c r="AV348" s="194"/>
      <c r="AW348" s="194"/>
      <c r="AX348" s="194"/>
      <c r="AY348" s="194"/>
      <c r="AZ348" s="194"/>
      <c r="BA348" s="194"/>
      <c r="BB348" s="194"/>
      <c r="BC348" s="194"/>
      <c r="BD348" s="194"/>
      <c r="BE348" s="194"/>
      <c r="BF348" s="194"/>
      <c r="BG348" s="194"/>
      <c r="BH348" s="194"/>
      <c r="BI348" s="194"/>
      <c r="BJ348" s="194"/>
      <c r="BK348" s="194"/>
      <c r="BL348" s="193"/>
      <c r="BM348" s="193"/>
    </row>
    <row r="349" spans="1:65" s="196" customFormat="1" ht="20.100000000000001" customHeight="1" x14ac:dyDescent="0.2">
      <c r="A349" s="213" t="str">
        <f>+A298</f>
        <v>1. Personal</v>
      </c>
      <c r="B349" s="245"/>
      <c r="C349" s="214"/>
      <c r="D349" s="245"/>
      <c r="E349" s="246"/>
      <c r="F349" s="194"/>
      <c r="G349" s="194"/>
      <c r="H349" s="194"/>
      <c r="I349" s="194"/>
      <c r="J349" s="193"/>
      <c r="K349" s="193"/>
      <c r="L349" s="212"/>
      <c r="M349" s="212"/>
      <c r="N349" s="194"/>
      <c r="O349" s="194"/>
      <c r="P349" s="194"/>
      <c r="Q349" s="194"/>
      <c r="R349" s="194"/>
      <c r="S349" s="194"/>
      <c r="T349" s="194"/>
      <c r="U349" s="194"/>
      <c r="V349" s="194"/>
      <c r="W349" s="194"/>
      <c r="X349" s="194"/>
      <c r="Y349" s="194"/>
      <c r="Z349" s="194"/>
      <c r="AA349" s="194"/>
      <c r="AB349" s="194"/>
      <c r="AC349" s="194"/>
      <c r="AD349" s="194"/>
      <c r="AE349" s="194"/>
      <c r="AF349" s="194"/>
      <c r="AG349" s="194"/>
      <c r="AH349" s="194"/>
      <c r="AI349" s="194"/>
      <c r="AJ349" s="194"/>
      <c r="AK349" s="194"/>
      <c r="AL349" s="194"/>
      <c r="AM349" s="194"/>
      <c r="AN349" s="194"/>
      <c r="AO349" s="194"/>
      <c r="AP349" s="194"/>
      <c r="AQ349" s="194"/>
      <c r="AR349" s="194"/>
      <c r="AS349" s="194"/>
      <c r="AT349" s="194"/>
      <c r="AU349" s="194"/>
      <c r="AV349" s="194"/>
      <c r="AW349" s="194"/>
      <c r="AX349" s="194"/>
      <c r="AY349" s="194"/>
      <c r="AZ349" s="194"/>
      <c r="BA349" s="194"/>
      <c r="BB349" s="194"/>
      <c r="BC349" s="194"/>
      <c r="BD349" s="194"/>
      <c r="BE349" s="194"/>
      <c r="BF349" s="194"/>
      <c r="BG349" s="194"/>
      <c r="BH349" s="194"/>
      <c r="BI349" s="194"/>
      <c r="BJ349" s="194"/>
      <c r="BK349" s="194"/>
      <c r="BL349" s="193"/>
      <c r="BM349" s="193"/>
    </row>
    <row r="350" spans="1:65" s="196" customFormat="1" ht="31.5" x14ac:dyDescent="0.2">
      <c r="A350" s="216" t="s">
        <v>257</v>
      </c>
      <c r="B350" s="216" t="s">
        <v>258</v>
      </c>
      <c r="C350" s="216" t="s">
        <v>259</v>
      </c>
      <c r="D350" s="216" t="s">
        <v>260</v>
      </c>
      <c r="E350" s="216" t="s">
        <v>19</v>
      </c>
      <c r="F350" s="194"/>
      <c r="G350" s="194"/>
      <c r="H350" s="194"/>
      <c r="I350" s="194"/>
      <c r="J350" s="193"/>
      <c r="K350" s="193"/>
      <c r="L350" s="212"/>
      <c r="M350" s="212"/>
      <c r="N350" s="194"/>
      <c r="O350" s="194"/>
      <c r="P350" s="194"/>
      <c r="Q350" s="194"/>
      <c r="R350" s="194"/>
      <c r="S350" s="194"/>
      <c r="T350" s="194"/>
      <c r="U350" s="194"/>
      <c r="V350" s="194"/>
      <c r="W350" s="194"/>
      <c r="X350" s="194"/>
      <c r="Y350" s="194"/>
      <c r="Z350" s="194"/>
      <c r="AA350" s="194"/>
      <c r="AB350" s="194"/>
      <c r="AC350" s="194"/>
      <c r="AD350" s="194"/>
      <c r="AE350" s="194"/>
      <c r="AF350" s="194"/>
      <c r="AG350" s="194"/>
      <c r="AH350" s="194"/>
      <c r="AI350" s="194"/>
      <c r="AJ350" s="194"/>
      <c r="AK350" s="194"/>
      <c r="AL350" s="194"/>
      <c r="AM350" s="194"/>
      <c r="AN350" s="194"/>
      <c r="AO350" s="194"/>
      <c r="AP350" s="194"/>
      <c r="AQ350" s="194"/>
      <c r="AR350" s="194"/>
      <c r="AS350" s="194"/>
      <c r="AT350" s="194"/>
      <c r="AU350" s="194"/>
      <c r="AV350" s="194"/>
      <c r="AW350" s="194"/>
      <c r="AX350" s="194"/>
      <c r="AY350" s="194"/>
      <c r="AZ350" s="194"/>
      <c r="BA350" s="194"/>
      <c r="BB350" s="194"/>
      <c r="BC350" s="194"/>
      <c r="BD350" s="194"/>
      <c r="BE350" s="194"/>
      <c r="BF350" s="194"/>
      <c r="BG350" s="194"/>
      <c r="BH350" s="194"/>
      <c r="BI350" s="194"/>
      <c r="BJ350" s="194"/>
      <c r="BK350" s="194"/>
      <c r="BL350" s="193"/>
      <c r="BM350" s="193"/>
    </row>
    <row r="351" spans="1:65" s="196" customFormat="1" ht="15.75" x14ac:dyDescent="0.2">
      <c r="A351" s="217">
        <v>0</v>
      </c>
      <c r="B351" s="218"/>
      <c r="C351" s="219">
        <v>0</v>
      </c>
      <c r="D351" s="220">
        <v>0</v>
      </c>
      <c r="E351" s="221">
        <f>IF(A351="","",IF(C351="","",IF(D351="","",ROUND(ROUND(D351,4)*ROUND(C351,2)*ROUND(A351,2),2))))</f>
        <v>0</v>
      </c>
      <c r="F351" s="194"/>
      <c r="G351" s="194"/>
      <c r="H351" s="194"/>
      <c r="I351" s="194"/>
      <c r="J351" s="193"/>
      <c r="K351" s="193"/>
      <c r="L351" s="212"/>
      <c r="M351" s="212"/>
      <c r="N351" s="194"/>
      <c r="O351" s="194"/>
      <c r="P351" s="194"/>
      <c r="Q351" s="194"/>
      <c r="R351" s="194"/>
      <c r="S351" s="194"/>
      <c r="T351" s="194"/>
      <c r="U351" s="194"/>
      <c r="V351" s="194"/>
      <c r="W351" s="194"/>
      <c r="X351" s="194"/>
      <c r="Y351" s="194"/>
      <c r="Z351" s="194"/>
      <c r="AA351" s="194"/>
      <c r="AB351" s="194"/>
      <c r="AC351" s="194"/>
      <c r="AD351" s="194"/>
      <c r="AE351" s="194"/>
      <c r="AF351" s="194"/>
      <c r="AG351" s="194"/>
      <c r="AH351" s="194"/>
      <c r="AI351" s="194"/>
      <c r="AJ351" s="194"/>
      <c r="AK351" s="194"/>
      <c r="AL351" s="194"/>
      <c r="AM351" s="194"/>
      <c r="AN351" s="194"/>
      <c r="AO351" s="194"/>
      <c r="AP351" s="194"/>
      <c r="AQ351" s="194"/>
      <c r="AR351" s="194"/>
      <c r="AS351" s="194"/>
      <c r="AT351" s="194"/>
      <c r="AU351" s="194"/>
      <c r="AV351" s="194"/>
      <c r="AW351" s="194"/>
      <c r="AX351" s="194"/>
      <c r="AY351" s="194"/>
      <c r="AZ351" s="194"/>
      <c r="BA351" s="194"/>
      <c r="BB351" s="194"/>
      <c r="BC351" s="194"/>
      <c r="BD351" s="194"/>
      <c r="BE351" s="194"/>
      <c r="BF351" s="194"/>
      <c r="BG351" s="194"/>
      <c r="BH351" s="194"/>
      <c r="BI351" s="194"/>
      <c r="BJ351" s="194"/>
      <c r="BK351" s="194"/>
      <c r="BL351" s="193"/>
      <c r="BM351" s="193"/>
    </row>
    <row r="352" spans="1:65" s="196" customFormat="1" ht="15.75" x14ac:dyDescent="0.2">
      <c r="A352" s="217">
        <v>0</v>
      </c>
      <c r="B352" s="218"/>
      <c r="C352" s="219">
        <v>0</v>
      </c>
      <c r="D352" s="220">
        <v>0</v>
      </c>
      <c r="E352" s="221">
        <f t="shared" ref="E352:E367" si="18">IF(A352="","",IF(C352="","",IF(D352="","",ROUND(ROUND(D352,4)*ROUND(C352,2)*ROUND(A352,2),2))))</f>
        <v>0</v>
      </c>
      <c r="F352" s="194"/>
      <c r="G352" s="194"/>
      <c r="H352" s="194"/>
      <c r="I352" s="194"/>
      <c r="J352" s="193"/>
      <c r="K352" s="193"/>
      <c r="L352" s="212"/>
      <c r="M352" s="212"/>
      <c r="N352" s="194"/>
      <c r="O352" s="194"/>
      <c r="P352" s="194"/>
      <c r="Q352" s="194"/>
      <c r="R352" s="194"/>
      <c r="S352" s="194"/>
      <c r="T352" s="194"/>
      <c r="U352" s="194"/>
      <c r="V352" s="194"/>
      <c r="W352" s="194"/>
      <c r="X352" s="194"/>
      <c r="Y352" s="194"/>
      <c r="Z352" s="194"/>
      <c r="AA352" s="194"/>
      <c r="AB352" s="194"/>
      <c r="AC352" s="194"/>
      <c r="AD352" s="194"/>
      <c r="AE352" s="194"/>
      <c r="AF352" s="194"/>
      <c r="AG352" s="194"/>
      <c r="AH352" s="194"/>
      <c r="AI352" s="194"/>
      <c r="AJ352" s="194"/>
      <c r="AK352" s="194"/>
      <c r="AL352" s="194"/>
      <c r="AM352" s="194"/>
      <c r="AN352" s="194"/>
      <c r="AO352" s="194"/>
      <c r="AP352" s="194"/>
      <c r="AQ352" s="194"/>
      <c r="AR352" s="194"/>
      <c r="AS352" s="194"/>
      <c r="AT352" s="194"/>
      <c r="AU352" s="194"/>
      <c r="AV352" s="194"/>
      <c r="AW352" s="194"/>
      <c r="AX352" s="194"/>
      <c r="AY352" s="194"/>
      <c r="AZ352" s="194"/>
      <c r="BA352" s="194"/>
      <c r="BB352" s="194"/>
      <c r="BC352" s="194"/>
      <c r="BD352" s="194"/>
      <c r="BE352" s="194"/>
      <c r="BF352" s="194"/>
      <c r="BG352" s="194"/>
      <c r="BH352" s="194"/>
      <c r="BI352" s="194"/>
      <c r="BJ352" s="194"/>
      <c r="BK352" s="194"/>
      <c r="BL352" s="193"/>
      <c r="BM352" s="193"/>
    </row>
    <row r="353" spans="1:65" s="196" customFormat="1" ht="15.75" x14ac:dyDescent="0.2">
      <c r="A353" s="217">
        <v>0</v>
      </c>
      <c r="B353" s="218"/>
      <c r="C353" s="219">
        <v>0</v>
      </c>
      <c r="D353" s="220">
        <v>0</v>
      </c>
      <c r="E353" s="221">
        <f t="shared" si="18"/>
        <v>0</v>
      </c>
      <c r="F353" s="194"/>
      <c r="G353" s="194"/>
      <c r="H353" s="194"/>
      <c r="I353" s="194"/>
      <c r="J353" s="193"/>
      <c r="K353" s="193"/>
      <c r="L353" s="212"/>
      <c r="M353" s="212"/>
      <c r="N353" s="194"/>
      <c r="O353" s="194"/>
      <c r="P353" s="194"/>
      <c r="Q353" s="194"/>
      <c r="R353" s="194"/>
      <c r="S353" s="194"/>
      <c r="T353" s="194"/>
      <c r="U353" s="194"/>
      <c r="V353" s="194"/>
      <c r="W353" s="194"/>
      <c r="X353" s="194"/>
      <c r="Y353" s="194"/>
      <c r="Z353" s="194"/>
      <c r="AA353" s="194"/>
      <c r="AB353" s="194"/>
      <c r="AC353" s="194"/>
      <c r="AD353" s="194"/>
      <c r="AE353" s="194"/>
      <c r="AF353" s="194"/>
      <c r="AG353" s="194"/>
      <c r="AH353" s="194"/>
      <c r="AI353" s="194"/>
      <c r="AJ353" s="194"/>
      <c r="AK353" s="194"/>
      <c r="AL353" s="194"/>
      <c r="AM353" s="194"/>
      <c r="AN353" s="194"/>
      <c r="AO353" s="194"/>
      <c r="AP353" s="194"/>
      <c r="AQ353" s="194"/>
      <c r="AR353" s="194"/>
      <c r="AS353" s="194"/>
      <c r="AT353" s="194"/>
      <c r="AU353" s="194"/>
      <c r="AV353" s="194"/>
      <c r="AW353" s="194"/>
      <c r="AX353" s="194"/>
      <c r="AY353" s="194"/>
      <c r="AZ353" s="194"/>
      <c r="BA353" s="194"/>
      <c r="BB353" s="194"/>
      <c r="BC353" s="194"/>
      <c r="BD353" s="194"/>
      <c r="BE353" s="194"/>
      <c r="BF353" s="194"/>
      <c r="BG353" s="194"/>
      <c r="BH353" s="194"/>
      <c r="BI353" s="194"/>
      <c r="BJ353" s="194"/>
      <c r="BK353" s="194"/>
      <c r="BL353" s="193"/>
      <c r="BM353" s="193"/>
    </row>
    <row r="354" spans="1:65" s="196" customFormat="1" ht="15.75" x14ac:dyDescent="0.2">
      <c r="A354" s="217">
        <v>0</v>
      </c>
      <c r="B354" s="218"/>
      <c r="C354" s="219">
        <v>0</v>
      </c>
      <c r="D354" s="220">
        <v>0</v>
      </c>
      <c r="E354" s="221">
        <f t="shared" si="18"/>
        <v>0</v>
      </c>
      <c r="F354" s="194"/>
      <c r="G354" s="194"/>
      <c r="H354" s="194"/>
      <c r="I354" s="194"/>
      <c r="J354" s="193"/>
      <c r="K354" s="193"/>
      <c r="L354" s="212"/>
      <c r="M354" s="212"/>
      <c r="N354" s="194"/>
      <c r="O354" s="194"/>
      <c r="P354" s="194"/>
      <c r="Q354" s="194"/>
      <c r="R354" s="194"/>
      <c r="S354" s="194"/>
      <c r="T354" s="194"/>
      <c r="U354" s="194"/>
      <c r="V354" s="194"/>
      <c r="W354" s="194"/>
      <c r="X354" s="194"/>
      <c r="Y354" s="194"/>
      <c r="Z354" s="194"/>
      <c r="AA354" s="194"/>
      <c r="AB354" s="194"/>
      <c r="AC354" s="194"/>
      <c r="AD354" s="194"/>
      <c r="AE354" s="194"/>
      <c r="AF354" s="194"/>
      <c r="AG354" s="194"/>
      <c r="AH354" s="194"/>
      <c r="AI354" s="194"/>
      <c r="AJ354" s="194"/>
      <c r="AK354" s="194"/>
      <c r="AL354" s="194"/>
      <c r="AM354" s="194"/>
      <c r="AN354" s="194"/>
      <c r="AO354" s="194"/>
      <c r="AP354" s="194"/>
      <c r="AQ354" s="194"/>
      <c r="AR354" s="194"/>
      <c r="AS354" s="194"/>
      <c r="AT354" s="194"/>
      <c r="AU354" s="194"/>
      <c r="AV354" s="194"/>
      <c r="AW354" s="194"/>
      <c r="AX354" s="194"/>
      <c r="AY354" s="194"/>
      <c r="AZ354" s="194"/>
      <c r="BA354" s="194"/>
      <c r="BB354" s="194"/>
      <c r="BC354" s="194"/>
      <c r="BD354" s="194"/>
      <c r="BE354" s="194"/>
      <c r="BF354" s="194"/>
      <c r="BG354" s="194"/>
      <c r="BH354" s="194"/>
      <c r="BI354" s="194"/>
      <c r="BJ354" s="194"/>
      <c r="BK354" s="194"/>
      <c r="BL354" s="193"/>
      <c r="BM354" s="193"/>
    </row>
    <row r="355" spans="1:65" s="196" customFormat="1" ht="15.75" x14ac:dyDescent="0.2">
      <c r="A355" s="217">
        <v>0</v>
      </c>
      <c r="B355" s="218"/>
      <c r="C355" s="219">
        <v>0</v>
      </c>
      <c r="D355" s="220">
        <v>0</v>
      </c>
      <c r="E355" s="221">
        <f t="shared" si="18"/>
        <v>0</v>
      </c>
      <c r="F355" s="194"/>
      <c r="G355" s="194"/>
      <c r="H355" s="194"/>
      <c r="I355" s="194"/>
      <c r="J355" s="193"/>
      <c r="K355" s="193"/>
      <c r="L355" s="212"/>
      <c r="M355" s="212"/>
      <c r="N355" s="194"/>
      <c r="O355" s="194"/>
      <c r="P355" s="194"/>
      <c r="Q355" s="194"/>
      <c r="R355" s="194"/>
      <c r="S355" s="194"/>
      <c r="T355" s="194"/>
      <c r="U355" s="194"/>
      <c r="V355" s="194"/>
      <c r="W355" s="194"/>
      <c r="X355" s="194"/>
      <c r="Y355" s="194"/>
      <c r="Z355" s="194"/>
      <c r="AA355" s="194"/>
      <c r="AB355" s="194"/>
      <c r="AC355" s="194"/>
      <c r="AD355" s="194"/>
      <c r="AE355" s="194"/>
      <c r="AF355" s="194"/>
      <c r="AG355" s="194"/>
      <c r="AH355" s="194"/>
      <c r="AI355" s="194"/>
      <c r="AJ355" s="194"/>
      <c r="AK355" s="194"/>
      <c r="AL355" s="194"/>
      <c r="AM355" s="194"/>
      <c r="AN355" s="194"/>
      <c r="AO355" s="194"/>
      <c r="AP355" s="194"/>
      <c r="AQ355" s="194"/>
      <c r="AR355" s="194"/>
      <c r="AS355" s="194"/>
      <c r="AT355" s="194"/>
      <c r="AU355" s="194"/>
      <c r="AV355" s="194"/>
      <c r="AW355" s="194"/>
      <c r="AX355" s="194"/>
      <c r="AY355" s="194"/>
      <c r="AZ355" s="194"/>
      <c r="BA355" s="194"/>
      <c r="BB355" s="194"/>
      <c r="BC355" s="194"/>
      <c r="BD355" s="194"/>
      <c r="BE355" s="194"/>
      <c r="BF355" s="194"/>
      <c r="BG355" s="194"/>
      <c r="BH355" s="194"/>
      <c r="BI355" s="194"/>
      <c r="BJ355" s="194"/>
      <c r="BK355" s="194"/>
      <c r="BL355" s="193"/>
      <c r="BM355" s="193"/>
    </row>
    <row r="356" spans="1:65" s="196" customFormat="1" ht="15.75" x14ac:dyDescent="0.2">
      <c r="A356" s="217">
        <v>0</v>
      </c>
      <c r="B356" s="218"/>
      <c r="C356" s="219">
        <v>0</v>
      </c>
      <c r="D356" s="220">
        <v>0</v>
      </c>
      <c r="E356" s="221">
        <f t="shared" si="18"/>
        <v>0</v>
      </c>
      <c r="F356" s="194"/>
      <c r="G356" s="194"/>
      <c r="H356" s="194"/>
      <c r="I356" s="194"/>
      <c r="J356" s="193"/>
      <c r="K356" s="193"/>
      <c r="L356" s="212"/>
      <c r="M356" s="212"/>
      <c r="N356" s="194"/>
      <c r="O356" s="194"/>
      <c r="P356" s="194"/>
      <c r="Q356" s="194"/>
      <c r="R356" s="194"/>
      <c r="S356" s="194"/>
      <c r="T356" s="194"/>
      <c r="U356" s="194"/>
      <c r="V356" s="194"/>
      <c r="W356" s="194"/>
      <c r="X356" s="194"/>
      <c r="Y356" s="194"/>
      <c r="Z356" s="194"/>
      <c r="AA356" s="194"/>
      <c r="AB356" s="194"/>
      <c r="AC356" s="194"/>
      <c r="AD356" s="194"/>
      <c r="AE356" s="194"/>
      <c r="AF356" s="194"/>
      <c r="AG356" s="194"/>
      <c r="AH356" s="194"/>
      <c r="AI356" s="194"/>
      <c r="AJ356" s="194"/>
      <c r="AK356" s="194"/>
      <c r="AL356" s="194"/>
      <c r="AM356" s="194"/>
      <c r="AN356" s="194"/>
      <c r="AO356" s="194"/>
      <c r="AP356" s="194"/>
      <c r="AQ356" s="194"/>
      <c r="AR356" s="194"/>
      <c r="AS356" s="194"/>
      <c r="AT356" s="194"/>
      <c r="AU356" s="194"/>
      <c r="AV356" s="194"/>
      <c r="AW356" s="194"/>
      <c r="AX356" s="194"/>
      <c r="AY356" s="194"/>
      <c r="AZ356" s="194"/>
      <c r="BA356" s="194"/>
      <c r="BB356" s="194"/>
      <c r="BC356" s="194"/>
      <c r="BD356" s="194"/>
      <c r="BE356" s="194"/>
      <c r="BF356" s="194"/>
      <c r="BG356" s="194"/>
      <c r="BH356" s="194"/>
      <c r="BI356" s="194"/>
      <c r="BJ356" s="194"/>
      <c r="BK356" s="194"/>
      <c r="BL356" s="193"/>
      <c r="BM356" s="193"/>
    </row>
    <row r="357" spans="1:65" s="196" customFormat="1" ht="15.75" x14ac:dyDescent="0.2">
      <c r="A357" s="217">
        <v>0</v>
      </c>
      <c r="B357" s="218"/>
      <c r="C357" s="219">
        <v>0</v>
      </c>
      <c r="D357" s="220">
        <v>0</v>
      </c>
      <c r="E357" s="221">
        <f t="shared" si="18"/>
        <v>0</v>
      </c>
      <c r="F357" s="194"/>
      <c r="G357" s="194"/>
      <c r="H357" s="194"/>
      <c r="I357" s="194"/>
      <c r="J357" s="193"/>
      <c r="K357" s="193"/>
      <c r="L357" s="212"/>
      <c r="M357" s="212"/>
      <c r="N357" s="194"/>
      <c r="O357" s="194"/>
      <c r="P357" s="194"/>
      <c r="Q357" s="194"/>
      <c r="R357" s="194"/>
      <c r="S357" s="194"/>
      <c r="T357" s="194"/>
      <c r="U357" s="194"/>
      <c r="V357" s="194"/>
      <c r="W357" s="194"/>
      <c r="X357" s="194"/>
      <c r="Y357" s="194"/>
      <c r="Z357" s="194"/>
      <c r="AA357" s="194"/>
      <c r="AB357" s="194"/>
      <c r="AC357" s="194"/>
      <c r="AD357" s="194"/>
      <c r="AE357" s="194"/>
      <c r="AF357" s="194"/>
      <c r="AG357" s="194"/>
      <c r="AH357" s="194"/>
      <c r="AI357" s="194"/>
      <c r="AJ357" s="194"/>
      <c r="AK357" s="194"/>
      <c r="AL357" s="194"/>
      <c r="AM357" s="194"/>
      <c r="AN357" s="194"/>
      <c r="AO357" s="194"/>
      <c r="AP357" s="194"/>
      <c r="AQ357" s="194"/>
      <c r="AR357" s="194"/>
      <c r="AS357" s="194"/>
      <c r="AT357" s="194"/>
      <c r="AU357" s="194"/>
      <c r="AV357" s="194"/>
      <c r="AW357" s="194"/>
      <c r="AX357" s="194"/>
      <c r="AY357" s="194"/>
      <c r="AZ357" s="194"/>
      <c r="BA357" s="194"/>
      <c r="BB357" s="194"/>
      <c r="BC357" s="194"/>
      <c r="BD357" s="194"/>
      <c r="BE357" s="194"/>
      <c r="BF357" s="194"/>
      <c r="BG357" s="194"/>
      <c r="BH357" s="194"/>
      <c r="BI357" s="194"/>
      <c r="BJ357" s="194"/>
      <c r="BK357" s="194"/>
      <c r="BL357" s="193"/>
      <c r="BM357" s="193"/>
    </row>
    <row r="358" spans="1:65" s="196" customFormat="1" ht="15.75" x14ac:dyDescent="0.2">
      <c r="A358" s="217">
        <v>0</v>
      </c>
      <c r="B358" s="218"/>
      <c r="C358" s="219">
        <v>0</v>
      </c>
      <c r="D358" s="220">
        <v>0</v>
      </c>
      <c r="E358" s="221">
        <f t="shared" si="18"/>
        <v>0</v>
      </c>
      <c r="F358" s="194"/>
      <c r="G358" s="194"/>
      <c r="H358" s="194"/>
      <c r="I358" s="194"/>
      <c r="J358" s="193"/>
      <c r="K358" s="193"/>
      <c r="L358" s="212"/>
      <c r="M358" s="212"/>
      <c r="N358" s="194"/>
      <c r="O358" s="194"/>
      <c r="P358" s="194"/>
      <c r="Q358" s="194"/>
      <c r="R358" s="194"/>
      <c r="S358" s="194"/>
      <c r="T358" s="194"/>
      <c r="U358" s="194"/>
      <c r="V358" s="194"/>
      <c r="W358" s="194"/>
      <c r="X358" s="194"/>
      <c r="Y358" s="194"/>
      <c r="Z358" s="194"/>
      <c r="AA358" s="194"/>
      <c r="AB358" s="194"/>
      <c r="AC358" s="194"/>
      <c r="AD358" s="194"/>
      <c r="AE358" s="194"/>
      <c r="AF358" s="194"/>
      <c r="AG358" s="194"/>
      <c r="AH358" s="194"/>
      <c r="AI358" s="194"/>
      <c r="AJ358" s="194"/>
      <c r="AK358" s="194"/>
      <c r="AL358" s="194"/>
      <c r="AM358" s="194"/>
      <c r="AN358" s="194"/>
      <c r="AO358" s="194"/>
      <c r="AP358" s="194"/>
      <c r="AQ358" s="194"/>
      <c r="AR358" s="194"/>
      <c r="AS358" s="194"/>
      <c r="AT358" s="194"/>
      <c r="AU358" s="194"/>
      <c r="AV358" s="194"/>
      <c r="AW358" s="194"/>
      <c r="AX358" s="194"/>
      <c r="AY358" s="194"/>
      <c r="AZ358" s="194"/>
      <c r="BA358" s="194"/>
      <c r="BB358" s="194"/>
      <c r="BC358" s="194"/>
      <c r="BD358" s="194"/>
      <c r="BE358" s="194"/>
      <c r="BF358" s="194"/>
      <c r="BG358" s="194"/>
      <c r="BH358" s="194"/>
      <c r="BI358" s="194"/>
      <c r="BJ358" s="194"/>
      <c r="BK358" s="194"/>
      <c r="BL358" s="193"/>
      <c r="BM358" s="193"/>
    </row>
    <row r="359" spans="1:65" s="196" customFormat="1" ht="15.75" x14ac:dyDescent="0.2">
      <c r="A359" s="217">
        <v>0</v>
      </c>
      <c r="B359" s="218"/>
      <c r="C359" s="219">
        <v>0</v>
      </c>
      <c r="D359" s="220">
        <v>0</v>
      </c>
      <c r="E359" s="221">
        <f t="shared" si="18"/>
        <v>0</v>
      </c>
      <c r="F359" s="194"/>
      <c r="G359" s="194"/>
      <c r="H359" s="194"/>
      <c r="I359" s="194"/>
      <c r="J359" s="193"/>
      <c r="K359" s="193"/>
      <c r="L359" s="212"/>
      <c r="M359" s="212"/>
      <c r="N359" s="194"/>
      <c r="O359" s="194"/>
      <c r="P359" s="194"/>
      <c r="Q359" s="194"/>
      <c r="R359" s="194"/>
      <c r="S359" s="194"/>
      <c r="T359" s="194"/>
      <c r="U359" s="194"/>
      <c r="V359" s="194"/>
      <c r="W359" s="194"/>
      <c r="X359" s="194"/>
      <c r="Y359" s="194"/>
      <c r="Z359" s="194"/>
      <c r="AA359" s="194"/>
      <c r="AB359" s="194"/>
      <c r="AC359" s="194"/>
      <c r="AD359" s="194"/>
      <c r="AE359" s="194"/>
      <c r="AF359" s="194"/>
      <c r="AG359" s="194"/>
      <c r="AH359" s="194"/>
      <c r="AI359" s="194"/>
      <c r="AJ359" s="194"/>
      <c r="AK359" s="194"/>
      <c r="AL359" s="194"/>
      <c r="AM359" s="194"/>
      <c r="AN359" s="194"/>
      <c r="AO359" s="194"/>
      <c r="AP359" s="194"/>
      <c r="AQ359" s="194"/>
      <c r="AR359" s="194"/>
      <c r="AS359" s="194"/>
      <c r="AT359" s="194"/>
      <c r="AU359" s="194"/>
      <c r="AV359" s="194"/>
      <c r="AW359" s="194"/>
      <c r="AX359" s="194"/>
      <c r="AY359" s="194"/>
      <c r="AZ359" s="194"/>
      <c r="BA359" s="194"/>
      <c r="BB359" s="194"/>
      <c r="BC359" s="194"/>
      <c r="BD359" s="194"/>
      <c r="BE359" s="194"/>
      <c r="BF359" s="194"/>
      <c r="BG359" s="194"/>
      <c r="BH359" s="194"/>
      <c r="BI359" s="194"/>
      <c r="BJ359" s="194"/>
      <c r="BK359" s="194"/>
      <c r="BL359" s="193"/>
      <c r="BM359" s="193"/>
    </row>
    <row r="360" spans="1:65" s="196" customFormat="1" ht="15.75" x14ac:dyDescent="0.2">
      <c r="A360" s="217">
        <v>0</v>
      </c>
      <c r="B360" s="218"/>
      <c r="C360" s="219">
        <v>0</v>
      </c>
      <c r="D360" s="220">
        <v>0</v>
      </c>
      <c r="E360" s="221">
        <f t="shared" si="18"/>
        <v>0</v>
      </c>
      <c r="F360" s="194"/>
      <c r="G360" s="194"/>
      <c r="H360" s="194"/>
      <c r="I360" s="194"/>
      <c r="J360" s="193"/>
      <c r="K360" s="193"/>
      <c r="L360" s="212"/>
      <c r="M360" s="212"/>
      <c r="N360" s="194"/>
      <c r="O360" s="194"/>
      <c r="P360" s="194"/>
      <c r="Q360" s="194"/>
      <c r="R360" s="194"/>
      <c r="S360" s="194"/>
      <c r="T360" s="194"/>
      <c r="U360" s="194"/>
      <c r="V360" s="194"/>
      <c r="W360" s="194"/>
      <c r="X360" s="194"/>
      <c r="Y360" s="194"/>
      <c r="Z360" s="194"/>
      <c r="AA360" s="194"/>
      <c r="AB360" s="194"/>
      <c r="AC360" s="194"/>
      <c r="AD360" s="194"/>
      <c r="AE360" s="194"/>
      <c r="AF360" s="194"/>
      <c r="AG360" s="194"/>
      <c r="AH360" s="194"/>
      <c r="AI360" s="194"/>
      <c r="AJ360" s="194"/>
      <c r="AK360" s="194"/>
      <c r="AL360" s="194"/>
      <c r="AM360" s="194"/>
      <c r="AN360" s="194"/>
      <c r="AO360" s="194"/>
      <c r="AP360" s="194"/>
      <c r="AQ360" s="194"/>
      <c r="AR360" s="194"/>
      <c r="AS360" s="194"/>
      <c r="AT360" s="194"/>
      <c r="AU360" s="194"/>
      <c r="AV360" s="194"/>
      <c r="AW360" s="194"/>
      <c r="AX360" s="194"/>
      <c r="AY360" s="194"/>
      <c r="AZ360" s="194"/>
      <c r="BA360" s="194"/>
      <c r="BB360" s="194"/>
      <c r="BC360" s="194"/>
      <c r="BD360" s="194"/>
      <c r="BE360" s="194"/>
      <c r="BF360" s="194"/>
      <c r="BG360" s="194"/>
      <c r="BH360" s="194"/>
      <c r="BI360" s="194"/>
      <c r="BJ360" s="194"/>
      <c r="BK360" s="194"/>
      <c r="BL360" s="193"/>
      <c r="BM360" s="193"/>
    </row>
    <row r="361" spans="1:65" s="196" customFormat="1" ht="15.75" x14ac:dyDescent="0.2">
      <c r="A361" s="217">
        <v>0</v>
      </c>
      <c r="B361" s="218"/>
      <c r="C361" s="219">
        <v>0</v>
      </c>
      <c r="D361" s="220">
        <v>0</v>
      </c>
      <c r="E361" s="221">
        <f t="shared" si="18"/>
        <v>0</v>
      </c>
      <c r="F361" s="194"/>
      <c r="G361" s="194"/>
      <c r="H361" s="194"/>
      <c r="I361" s="194"/>
      <c r="J361" s="193"/>
      <c r="K361" s="193"/>
      <c r="L361" s="212"/>
      <c r="M361" s="212"/>
      <c r="N361" s="194"/>
      <c r="O361" s="194"/>
      <c r="P361" s="194"/>
      <c r="Q361" s="194"/>
      <c r="R361" s="194"/>
      <c r="S361" s="194"/>
      <c r="T361" s="194"/>
      <c r="U361" s="194"/>
      <c r="V361" s="194"/>
      <c r="W361" s="194"/>
      <c r="X361" s="194"/>
      <c r="Y361" s="194"/>
      <c r="Z361" s="194"/>
      <c r="AA361" s="194"/>
      <c r="AB361" s="194"/>
      <c r="AC361" s="194"/>
      <c r="AD361" s="194"/>
      <c r="AE361" s="194"/>
      <c r="AF361" s="194"/>
      <c r="AG361" s="194"/>
      <c r="AH361" s="194"/>
      <c r="AI361" s="194"/>
      <c r="AJ361" s="194"/>
      <c r="AK361" s="194"/>
      <c r="AL361" s="194"/>
      <c r="AM361" s="194"/>
      <c r="AN361" s="194"/>
      <c r="AO361" s="194"/>
      <c r="AP361" s="194"/>
      <c r="AQ361" s="194"/>
      <c r="AR361" s="194"/>
      <c r="AS361" s="194"/>
      <c r="AT361" s="194"/>
      <c r="AU361" s="194"/>
      <c r="AV361" s="194"/>
      <c r="AW361" s="194"/>
      <c r="AX361" s="194"/>
      <c r="AY361" s="194"/>
      <c r="AZ361" s="194"/>
      <c r="BA361" s="194"/>
      <c r="BB361" s="194"/>
      <c r="BC361" s="194"/>
      <c r="BD361" s="194"/>
      <c r="BE361" s="194"/>
      <c r="BF361" s="194"/>
      <c r="BG361" s="194"/>
      <c r="BH361" s="194"/>
      <c r="BI361" s="194"/>
      <c r="BJ361" s="194"/>
      <c r="BK361" s="194"/>
      <c r="BL361" s="193"/>
      <c r="BM361" s="193"/>
    </row>
    <row r="362" spans="1:65" s="196" customFormat="1" ht="15.75" x14ac:dyDescent="0.2">
      <c r="A362" s="217">
        <v>0</v>
      </c>
      <c r="B362" s="218"/>
      <c r="C362" s="219">
        <v>0</v>
      </c>
      <c r="D362" s="220">
        <v>0</v>
      </c>
      <c r="E362" s="221">
        <f t="shared" si="18"/>
        <v>0</v>
      </c>
      <c r="F362" s="194"/>
      <c r="G362" s="194"/>
      <c r="H362" s="194"/>
      <c r="I362" s="194"/>
      <c r="J362" s="193"/>
      <c r="K362" s="193"/>
      <c r="L362" s="212"/>
      <c r="M362" s="212"/>
      <c r="N362" s="194"/>
      <c r="O362" s="194"/>
      <c r="P362" s="194"/>
      <c r="Q362" s="194"/>
      <c r="R362" s="194"/>
      <c r="S362" s="194"/>
      <c r="T362" s="194"/>
      <c r="U362" s="194"/>
      <c r="V362" s="194"/>
      <c r="W362" s="194"/>
      <c r="X362" s="194"/>
      <c r="Y362" s="194"/>
      <c r="Z362" s="194"/>
      <c r="AA362" s="194"/>
      <c r="AB362" s="194"/>
      <c r="AC362" s="194"/>
      <c r="AD362" s="194"/>
      <c r="AE362" s="194"/>
      <c r="AF362" s="194"/>
      <c r="AG362" s="194"/>
      <c r="AH362" s="194"/>
      <c r="AI362" s="194"/>
      <c r="AJ362" s="194"/>
      <c r="AK362" s="194"/>
      <c r="AL362" s="194"/>
      <c r="AM362" s="194"/>
      <c r="AN362" s="194"/>
      <c r="AO362" s="194"/>
      <c r="AP362" s="194"/>
      <c r="AQ362" s="194"/>
      <c r="AR362" s="194"/>
      <c r="AS362" s="194"/>
      <c r="AT362" s="194"/>
      <c r="AU362" s="194"/>
      <c r="AV362" s="194"/>
      <c r="AW362" s="194"/>
      <c r="AX362" s="194"/>
      <c r="AY362" s="194"/>
      <c r="AZ362" s="194"/>
      <c r="BA362" s="194"/>
      <c r="BB362" s="194"/>
      <c r="BC362" s="194"/>
      <c r="BD362" s="194"/>
      <c r="BE362" s="194"/>
      <c r="BF362" s="194"/>
      <c r="BG362" s="194"/>
      <c r="BH362" s="194"/>
      <c r="BI362" s="194"/>
      <c r="BJ362" s="194"/>
      <c r="BK362" s="194"/>
      <c r="BL362" s="193"/>
      <c r="BM362" s="193"/>
    </row>
    <row r="363" spans="1:65" s="196" customFormat="1" ht="15.75" x14ac:dyDescent="0.2">
      <c r="A363" s="217">
        <v>0</v>
      </c>
      <c r="B363" s="218"/>
      <c r="C363" s="219">
        <v>0</v>
      </c>
      <c r="D363" s="220">
        <v>0</v>
      </c>
      <c r="E363" s="221">
        <f t="shared" si="18"/>
        <v>0</v>
      </c>
      <c r="F363" s="194"/>
      <c r="G363" s="194"/>
      <c r="H363" s="194"/>
      <c r="I363" s="194"/>
      <c r="J363" s="193"/>
      <c r="K363" s="193"/>
      <c r="L363" s="212"/>
      <c r="M363" s="212"/>
      <c r="N363" s="194"/>
      <c r="O363" s="194"/>
      <c r="P363" s="194"/>
      <c r="Q363" s="194"/>
      <c r="R363" s="194"/>
      <c r="S363" s="194"/>
      <c r="T363" s="194"/>
      <c r="U363" s="194"/>
      <c r="V363" s="194"/>
      <c r="W363" s="194"/>
      <c r="X363" s="194"/>
      <c r="Y363" s="194"/>
      <c r="Z363" s="194"/>
      <c r="AA363" s="194"/>
      <c r="AB363" s="194"/>
      <c r="AC363" s="194"/>
      <c r="AD363" s="194"/>
      <c r="AE363" s="194"/>
      <c r="AF363" s="194"/>
      <c r="AG363" s="194"/>
      <c r="AH363" s="194"/>
      <c r="AI363" s="194"/>
      <c r="AJ363" s="194"/>
      <c r="AK363" s="194"/>
      <c r="AL363" s="194"/>
      <c r="AM363" s="194"/>
      <c r="AN363" s="194"/>
      <c r="AO363" s="194"/>
      <c r="AP363" s="194"/>
      <c r="AQ363" s="194"/>
      <c r="AR363" s="194"/>
      <c r="AS363" s="194"/>
      <c r="AT363" s="194"/>
      <c r="AU363" s="194"/>
      <c r="AV363" s="194"/>
      <c r="AW363" s="194"/>
      <c r="AX363" s="194"/>
      <c r="AY363" s="194"/>
      <c r="AZ363" s="194"/>
      <c r="BA363" s="194"/>
      <c r="BB363" s="194"/>
      <c r="BC363" s="194"/>
      <c r="BD363" s="194"/>
      <c r="BE363" s="194"/>
      <c r="BF363" s="194"/>
      <c r="BG363" s="194"/>
      <c r="BH363" s="194"/>
      <c r="BI363" s="194"/>
      <c r="BJ363" s="194"/>
      <c r="BK363" s="194"/>
      <c r="BL363" s="193"/>
      <c r="BM363" s="193"/>
    </row>
    <row r="364" spans="1:65" s="196" customFormat="1" ht="15.75" x14ac:dyDescent="0.2">
      <c r="A364" s="217">
        <v>0</v>
      </c>
      <c r="B364" s="218"/>
      <c r="C364" s="219">
        <v>0</v>
      </c>
      <c r="D364" s="220">
        <v>0</v>
      </c>
      <c r="E364" s="221">
        <f t="shared" si="18"/>
        <v>0</v>
      </c>
      <c r="F364" s="194"/>
      <c r="G364" s="194"/>
      <c r="H364" s="194"/>
      <c r="I364" s="194"/>
      <c r="J364" s="193"/>
      <c r="K364" s="193"/>
      <c r="L364" s="212"/>
      <c r="M364" s="212"/>
      <c r="N364" s="194"/>
      <c r="O364" s="194"/>
      <c r="P364" s="194"/>
      <c r="Q364" s="194"/>
      <c r="R364" s="194"/>
      <c r="S364" s="194"/>
      <c r="T364" s="194"/>
      <c r="U364" s="194"/>
      <c r="V364" s="194"/>
      <c r="W364" s="194"/>
      <c r="X364" s="194"/>
      <c r="Y364" s="194"/>
      <c r="Z364" s="194"/>
      <c r="AA364" s="194"/>
      <c r="AB364" s="194"/>
      <c r="AC364" s="194"/>
      <c r="AD364" s="194"/>
      <c r="AE364" s="194"/>
      <c r="AF364" s="194"/>
      <c r="AG364" s="194"/>
      <c r="AH364" s="194"/>
      <c r="AI364" s="194"/>
      <c r="AJ364" s="194"/>
      <c r="AK364" s="194"/>
      <c r="AL364" s="194"/>
      <c r="AM364" s="194"/>
      <c r="AN364" s="194"/>
      <c r="AO364" s="194"/>
      <c r="AP364" s="194"/>
      <c r="AQ364" s="194"/>
      <c r="AR364" s="194"/>
      <c r="AS364" s="194"/>
      <c r="AT364" s="194"/>
      <c r="AU364" s="194"/>
      <c r="AV364" s="194"/>
      <c r="AW364" s="194"/>
      <c r="AX364" s="194"/>
      <c r="AY364" s="194"/>
      <c r="AZ364" s="194"/>
      <c r="BA364" s="194"/>
      <c r="BB364" s="194"/>
      <c r="BC364" s="194"/>
      <c r="BD364" s="194"/>
      <c r="BE364" s="194"/>
      <c r="BF364" s="194"/>
      <c r="BG364" s="194"/>
      <c r="BH364" s="194"/>
      <c r="BI364" s="194"/>
      <c r="BJ364" s="194"/>
      <c r="BK364" s="194"/>
      <c r="BL364" s="193"/>
      <c r="BM364" s="193"/>
    </row>
    <row r="365" spans="1:65" s="196" customFormat="1" ht="15.75" x14ac:dyDescent="0.2">
      <c r="A365" s="217">
        <v>0</v>
      </c>
      <c r="B365" s="218"/>
      <c r="C365" s="219">
        <v>0</v>
      </c>
      <c r="D365" s="220">
        <v>0</v>
      </c>
      <c r="E365" s="221">
        <f t="shared" si="18"/>
        <v>0</v>
      </c>
      <c r="F365" s="194"/>
      <c r="G365" s="194"/>
      <c r="H365" s="194"/>
      <c r="I365" s="194"/>
      <c r="J365" s="193"/>
      <c r="K365" s="193"/>
      <c r="L365" s="212"/>
      <c r="M365" s="212"/>
      <c r="N365" s="194"/>
      <c r="O365" s="194"/>
      <c r="P365" s="194"/>
      <c r="Q365" s="194"/>
      <c r="R365" s="194"/>
      <c r="S365" s="194"/>
      <c r="T365" s="194"/>
      <c r="U365" s="194"/>
      <c r="V365" s="194"/>
      <c r="W365" s="194"/>
      <c r="X365" s="194"/>
      <c r="Y365" s="194"/>
      <c r="Z365" s="194"/>
      <c r="AA365" s="194"/>
      <c r="AB365" s="194"/>
      <c r="AC365" s="194"/>
      <c r="AD365" s="194"/>
      <c r="AE365" s="194"/>
      <c r="AF365" s="194"/>
      <c r="AG365" s="194"/>
      <c r="AH365" s="194"/>
      <c r="AI365" s="194"/>
      <c r="AJ365" s="194"/>
      <c r="AK365" s="194"/>
      <c r="AL365" s="194"/>
      <c r="AM365" s="194"/>
      <c r="AN365" s="194"/>
      <c r="AO365" s="194"/>
      <c r="AP365" s="194"/>
      <c r="AQ365" s="194"/>
      <c r="AR365" s="194"/>
      <c r="AS365" s="194"/>
      <c r="AT365" s="194"/>
      <c r="AU365" s="194"/>
      <c r="AV365" s="194"/>
      <c r="AW365" s="194"/>
      <c r="AX365" s="194"/>
      <c r="AY365" s="194"/>
      <c r="AZ365" s="194"/>
      <c r="BA365" s="194"/>
      <c r="BB365" s="194"/>
      <c r="BC365" s="194"/>
      <c r="BD365" s="194"/>
      <c r="BE365" s="194"/>
      <c r="BF365" s="194"/>
      <c r="BG365" s="194"/>
      <c r="BH365" s="194"/>
      <c r="BI365" s="194"/>
      <c r="BJ365" s="194"/>
      <c r="BK365" s="194"/>
      <c r="BL365" s="193"/>
      <c r="BM365" s="193"/>
    </row>
    <row r="366" spans="1:65" s="196" customFormat="1" ht="15.75" x14ac:dyDescent="0.2">
      <c r="A366" s="217">
        <v>0</v>
      </c>
      <c r="B366" s="218"/>
      <c r="C366" s="219">
        <v>0</v>
      </c>
      <c r="D366" s="220">
        <v>0</v>
      </c>
      <c r="E366" s="221">
        <f t="shared" si="18"/>
        <v>0</v>
      </c>
      <c r="F366" s="194"/>
      <c r="G366" s="194"/>
      <c r="H366" s="194"/>
      <c r="I366" s="194"/>
      <c r="J366" s="193"/>
      <c r="K366" s="193"/>
      <c r="L366" s="212"/>
      <c r="M366" s="212"/>
      <c r="N366" s="194"/>
      <c r="O366" s="194"/>
      <c r="P366" s="194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  <c r="AA366" s="194"/>
      <c r="AB366" s="194"/>
      <c r="AC366" s="194"/>
      <c r="AD366" s="194"/>
      <c r="AE366" s="194"/>
      <c r="AF366" s="194"/>
      <c r="AG366" s="194"/>
      <c r="AH366" s="194"/>
      <c r="AI366" s="194"/>
      <c r="AJ366" s="194"/>
      <c r="AK366" s="194"/>
      <c r="AL366" s="194"/>
      <c r="AM366" s="194"/>
      <c r="AN366" s="194"/>
      <c r="AO366" s="194"/>
      <c r="AP366" s="194"/>
      <c r="AQ366" s="194"/>
      <c r="AR366" s="194"/>
      <c r="AS366" s="194"/>
      <c r="AT366" s="194"/>
      <c r="AU366" s="194"/>
      <c r="AV366" s="194"/>
      <c r="AW366" s="194"/>
      <c r="AX366" s="194"/>
      <c r="AY366" s="194"/>
      <c r="AZ366" s="194"/>
      <c r="BA366" s="194"/>
      <c r="BB366" s="194"/>
      <c r="BC366" s="194"/>
      <c r="BD366" s="194"/>
      <c r="BE366" s="194"/>
      <c r="BF366" s="194"/>
      <c r="BG366" s="194"/>
      <c r="BH366" s="194"/>
      <c r="BI366" s="194"/>
      <c r="BJ366" s="194"/>
      <c r="BK366" s="194"/>
      <c r="BL366" s="193"/>
      <c r="BM366" s="193"/>
    </row>
    <row r="367" spans="1:65" s="196" customFormat="1" ht="15.75" x14ac:dyDescent="0.2">
      <c r="A367" s="217">
        <v>0</v>
      </c>
      <c r="B367" s="218"/>
      <c r="C367" s="219">
        <v>0</v>
      </c>
      <c r="D367" s="220">
        <v>0</v>
      </c>
      <c r="E367" s="221">
        <f t="shared" si="18"/>
        <v>0</v>
      </c>
      <c r="F367" s="194"/>
      <c r="G367" s="223" t="s">
        <v>286</v>
      </c>
      <c r="H367" s="223" t="s">
        <v>287</v>
      </c>
      <c r="I367" s="194"/>
      <c r="J367" s="193"/>
      <c r="K367" s="193"/>
      <c r="L367" s="212"/>
      <c r="M367" s="212"/>
      <c r="N367" s="194"/>
      <c r="O367" s="194"/>
      <c r="P367" s="194"/>
      <c r="Q367" s="194"/>
      <c r="R367" s="194"/>
      <c r="S367" s="194"/>
      <c r="T367" s="194"/>
      <c r="U367" s="194"/>
      <c r="V367" s="194"/>
      <c r="W367" s="194"/>
      <c r="X367" s="194"/>
      <c r="Y367" s="194"/>
      <c r="Z367" s="194"/>
      <c r="AA367" s="194"/>
      <c r="AB367" s="194"/>
      <c r="AC367" s="194"/>
      <c r="AD367" s="194"/>
      <c r="AE367" s="194"/>
      <c r="AF367" s="194"/>
      <c r="AG367" s="194"/>
      <c r="AH367" s="194"/>
      <c r="AI367" s="194"/>
      <c r="AJ367" s="194"/>
      <c r="AK367" s="194"/>
      <c r="AL367" s="194"/>
      <c r="AM367" s="194"/>
      <c r="AN367" s="194"/>
      <c r="AO367" s="194"/>
      <c r="AP367" s="194"/>
      <c r="AQ367" s="194"/>
      <c r="AR367" s="194"/>
      <c r="AS367" s="194"/>
      <c r="AT367" s="194"/>
      <c r="AU367" s="194"/>
      <c r="AV367" s="194"/>
      <c r="AW367" s="194"/>
      <c r="AX367" s="194"/>
      <c r="AY367" s="194"/>
      <c r="AZ367" s="194"/>
      <c r="BA367" s="194"/>
      <c r="BB367" s="194"/>
      <c r="BC367" s="194"/>
      <c r="BD367" s="194"/>
      <c r="BE367" s="194"/>
      <c r="BF367" s="194"/>
      <c r="BG367" s="194"/>
      <c r="BH367" s="194"/>
      <c r="BI367" s="194"/>
      <c r="BJ367" s="194"/>
      <c r="BK367" s="194"/>
      <c r="BL367" s="193"/>
      <c r="BM367" s="193"/>
    </row>
    <row r="368" spans="1:65" s="196" customFormat="1" ht="20.100000000000001" customHeight="1" x14ac:dyDescent="0.2">
      <c r="A368" s="247" t="str">
        <f xml:space="preserve"> "TOTAL"&amp;MID(A349,3,40)</f>
        <v>TOTAL Personal</v>
      </c>
      <c r="B368" s="245"/>
      <c r="C368" s="245"/>
      <c r="D368" s="245"/>
      <c r="E368" s="248">
        <f>SUM(E351:E367)</f>
        <v>0</v>
      </c>
      <c r="F368" s="194"/>
      <c r="G368" s="225">
        <f>+E368+G340</f>
        <v>0</v>
      </c>
      <c r="H368" s="225">
        <f ca="1">+$H$2-INDIRECT($J$7)+G368</f>
        <v>0</v>
      </c>
      <c r="I368" s="194"/>
      <c r="J368" s="193"/>
      <c r="K368" s="193"/>
      <c r="L368" s="212"/>
      <c r="M368" s="212"/>
      <c r="N368" s="194"/>
      <c r="O368" s="194"/>
      <c r="P368" s="194"/>
      <c r="Q368" s="194"/>
      <c r="R368" s="194"/>
      <c r="S368" s="194"/>
      <c r="T368" s="194"/>
      <c r="U368" s="194"/>
      <c r="V368" s="194"/>
      <c r="W368" s="194"/>
      <c r="X368" s="194"/>
      <c r="Y368" s="194"/>
      <c r="Z368" s="194"/>
      <c r="AA368" s="194"/>
      <c r="AB368" s="194"/>
      <c r="AC368" s="194"/>
      <c r="AD368" s="194"/>
      <c r="AE368" s="194"/>
      <c r="AF368" s="194"/>
      <c r="AG368" s="194"/>
      <c r="AH368" s="194"/>
      <c r="AI368" s="194"/>
      <c r="AJ368" s="194"/>
      <c r="AK368" s="194"/>
      <c r="AL368" s="194"/>
      <c r="AM368" s="194"/>
      <c r="AN368" s="194"/>
      <c r="AO368" s="194"/>
      <c r="AP368" s="194"/>
      <c r="AQ368" s="194"/>
      <c r="AR368" s="194"/>
      <c r="AS368" s="194"/>
      <c r="AT368" s="194"/>
      <c r="AU368" s="194"/>
      <c r="AV368" s="194"/>
      <c r="AW368" s="194"/>
      <c r="AX368" s="194"/>
      <c r="AY368" s="194"/>
      <c r="AZ368" s="194"/>
      <c r="BA368" s="194"/>
      <c r="BB368" s="194"/>
      <c r="BC368" s="194"/>
      <c r="BD368" s="194"/>
      <c r="BE368" s="194"/>
      <c r="BF368" s="194"/>
      <c r="BG368" s="194"/>
      <c r="BH368" s="194"/>
      <c r="BI368" s="194"/>
      <c r="BJ368" s="194"/>
      <c r="BK368" s="194"/>
      <c r="BL368" s="193"/>
      <c r="BM368" s="193"/>
    </row>
    <row r="369" spans="1:65" s="196" customFormat="1" ht="20.100000000000001" customHeight="1" x14ac:dyDescent="0.2">
      <c r="A369" s="193"/>
      <c r="B369" s="193"/>
      <c r="C369" s="193"/>
      <c r="D369" s="193"/>
      <c r="E369" s="193"/>
      <c r="F369" s="194"/>
      <c r="G369" s="194"/>
      <c r="H369" s="194"/>
      <c r="I369" s="194"/>
      <c r="J369" s="193"/>
      <c r="K369" s="193"/>
      <c r="L369" s="212"/>
      <c r="M369" s="212"/>
      <c r="N369" s="194"/>
      <c r="O369" s="194"/>
      <c r="P369" s="194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  <c r="AA369" s="194"/>
      <c r="AB369" s="194"/>
      <c r="AC369" s="194"/>
      <c r="AD369" s="194"/>
      <c r="AE369" s="194"/>
      <c r="AF369" s="194"/>
      <c r="AG369" s="194"/>
      <c r="AH369" s="194"/>
      <c r="AI369" s="194"/>
      <c r="AJ369" s="194"/>
      <c r="AK369" s="194"/>
      <c r="AL369" s="194"/>
      <c r="AM369" s="194"/>
      <c r="AN369" s="194"/>
      <c r="AO369" s="194"/>
      <c r="AP369" s="194"/>
      <c r="AQ369" s="194"/>
      <c r="AR369" s="194"/>
      <c r="AS369" s="194"/>
      <c r="AT369" s="194"/>
      <c r="AU369" s="194"/>
      <c r="AV369" s="194"/>
      <c r="AW369" s="194"/>
      <c r="AX369" s="194"/>
      <c r="AY369" s="194"/>
      <c r="AZ369" s="194"/>
      <c r="BA369" s="194"/>
      <c r="BB369" s="194"/>
      <c r="BC369" s="194"/>
      <c r="BD369" s="194"/>
      <c r="BE369" s="194"/>
      <c r="BF369" s="194"/>
      <c r="BG369" s="194"/>
      <c r="BH369" s="194"/>
      <c r="BI369" s="194"/>
      <c r="BJ369" s="194"/>
      <c r="BK369" s="194"/>
      <c r="BL369" s="193"/>
      <c r="BM369" s="193"/>
    </row>
    <row r="370" spans="1:65" s="196" customFormat="1" ht="20.100000000000001" customHeight="1" x14ac:dyDescent="0.2">
      <c r="A370" s="249" t="str">
        <f>+A319</f>
        <v>2. Oficina y administrativos</v>
      </c>
      <c r="B370" s="250"/>
      <c r="C370" s="250"/>
      <c r="D370" s="250"/>
      <c r="E370" s="251" t="s">
        <v>19</v>
      </c>
      <c r="F370" s="194"/>
      <c r="G370" s="223" t="s">
        <v>286</v>
      </c>
      <c r="H370" s="223" t="s">
        <v>287</v>
      </c>
      <c r="I370" s="194"/>
      <c r="J370" s="193"/>
      <c r="K370" s="193"/>
      <c r="L370" s="212"/>
      <c r="M370" s="212"/>
      <c r="N370" s="194"/>
      <c r="O370" s="194"/>
      <c r="P370" s="194"/>
      <c r="Q370" s="194"/>
      <c r="R370" s="194"/>
      <c r="S370" s="194"/>
      <c r="T370" s="194"/>
      <c r="U370" s="194"/>
      <c r="V370" s="194"/>
      <c r="W370" s="194"/>
      <c r="X370" s="194"/>
      <c r="Y370" s="194"/>
      <c r="Z370" s="194"/>
      <c r="AA370" s="194"/>
      <c r="AB370" s="194"/>
      <c r="AC370" s="194"/>
      <c r="AD370" s="194"/>
      <c r="AE370" s="194"/>
      <c r="AF370" s="194"/>
      <c r="AG370" s="194"/>
      <c r="AH370" s="194"/>
      <c r="AI370" s="194"/>
      <c r="AJ370" s="194"/>
      <c r="AK370" s="194"/>
      <c r="AL370" s="194"/>
      <c r="AM370" s="194"/>
      <c r="AN370" s="194"/>
      <c r="AO370" s="194"/>
      <c r="AP370" s="194"/>
      <c r="AQ370" s="194"/>
      <c r="AR370" s="194"/>
      <c r="AS370" s="194"/>
      <c r="AT370" s="194"/>
      <c r="AU370" s="194"/>
      <c r="AV370" s="194"/>
      <c r="AW370" s="194"/>
      <c r="AX370" s="194"/>
      <c r="AY370" s="194"/>
      <c r="AZ370" s="194"/>
      <c r="BA370" s="194"/>
      <c r="BB370" s="194"/>
      <c r="BC370" s="194"/>
      <c r="BD370" s="194"/>
      <c r="BE370" s="194"/>
      <c r="BF370" s="194"/>
      <c r="BG370" s="194"/>
      <c r="BH370" s="194"/>
      <c r="BI370" s="194"/>
      <c r="BJ370" s="194"/>
      <c r="BK370" s="194"/>
      <c r="BL370" s="193"/>
      <c r="BM370" s="193"/>
    </row>
    <row r="371" spans="1:65" s="196" customFormat="1" ht="20.100000000000001" customHeight="1" x14ac:dyDescent="0.2">
      <c r="A371" s="230" t="str">
        <f>"Costes simplificados como "&amp;BD!$A$2*100&amp; "% del coste de personal"</f>
        <v>Costes simplificados como 15% del coste de personal</v>
      </c>
      <c r="B371" s="252"/>
      <c r="C371" s="231"/>
      <c r="D371" s="231"/>
      <c r="E371" s="253">
        <f>ROUND(E368*0.15,2)</f>
        <v>0</v>
      </c>
      <c r="F371" s="194"/>
      <c r="G371" s="225">
        <f>+E371+G368</f>
        <v>0</v>
      </c>
      <c r="H371" s="225">
        <f ca="1">+$H$2-INDIRECT($J$7)+G371</f>
        <v>0</v>
      </c>
      <c r="I371" s="194"/>
      <c r="J371" s="193"/>
      <c r="K371" s="193"/>
      <c r="L371" s="212"/>
      <c r="M371" s="212"/>
      <c r="N371" s="194"/>
      <c r="O371" s="194"/>
      <c r="P371" s="194"/>
      <c r="Q371" s="194"/>
      <c r="R371" s="194"/>
      <c r="S371" s="194"/>
      <c r="T371" s="194"/>
      <c r="U371" s="194"/>
      <c r="V371" s="194"/>
      <c r="W371" s="194"/>
      <c r="X371" s="194"/>
      <c r="Y371" s="194"/>
      <c r="Z371" s="194"/>
      <c r="AA371" s="194"/>
      <c r="AB371" s="194"/>
      <c r="AC371" s="194"/>
      <c r="AD371" s="194"/>
      <c r="AE371" s="194"/>
      <c r="AF371" s="194"/>
      <c r="AG371" s="194"/>
      <c r="AH371" s="194"/>
      <c r="AI371" s="194"/>
      <c r="AJ371" s="194"/>
      <c r="AK371" s="194"/>
      <c r="AL371" s="194"/>
      <c r="AM371" s="194"/>
      <c r="AN371" s="194"/>
      <c r="AO371" s="194"/>
      <c r="AP371" s="194"/>
      <c r="AQ371" s="194"/>
      <c r="AR371" s="194"/>
      <c r="AS371" s="194"/>
      <c r="AT371" s="194"/>
      <c r="AU371" s="194"/>
      <c r="AV371" s="194"/>
      <c r="AW371" s="194"/>
      <c r="AX371" s="194"/>
      <c r="AY371" s="194"/>
      <c r="AZ371" s="194"/>
      <c r="BA371" s="194"/>
      <c r="BB371" s="194"/>
      <c r="BC371" s="194"/>
      <c r="BD371" s="194"/>
      <c r="BE371" s="194"/>
      <c r="BF371" s="194"/>
      <c r="BG371" s="194"/>
      <c r="BH371" s="194"/>
      <c r="BI371" s="194"/>
      <c r="BJ371" s="194"/>
      <c r="BK371" s="194"/>
      <c r="BL371" s="193"/>
      <c r="BM371" s="193"/>
    </row>
    <row r="372" spans="1:65" s="196" customFormat="1" ht="20.100000000000001" customHeight="1" x14ac:dyDescent="0.2">
      <c r="A372" s="226"/>
      <c r="B372" s="226"/>
      <c r="C372" s="226"/>
      <c r="D372" s="226"/>
      <c r="E372" s="226"/>
      <c r="F372" s="194"/>
      <c r="G372" s="194"/>
      <c r="H372" s="194"/>
      <c r="I372" s="194"/>
      <c r="J372" s="193"/>
      <c r="K372" s="193"/>
      <c r="L372" s="193"/>
      <c r="M372" s="193"/>
      <c r="N372" s="194"/>
      <c r="O372" s="194"/>
      <c r="P372" s="194"/>
      <c r="Q372" s="194"/>
      <c r="R372" s="194"/>
      <c r="S372" s="194"/>
      <c r="T372" s="194"/>
      <c r="U372" s="194"/>
      <c r="V372" s="194"/>
      <c r="W372" s="194"/>
      <c r="X372" s="194"/>
      <c r="Y372" s="194"/>
      <c r="Z372" s="194"/>
      <c r="AA372" s="194"/>
      <c r="AB372" s="194"/>
      <c r="AC372" s="194"/>
      <c r="AD372" s="194"/>
      <c r="AE372" s="194"/>
      <c r="AF372" s="194"/>
      <c r="AG372" s="194"/>
      <c r="AH372" s="194"/>
      <c r="AI372" s="194"/>
      <c r="AJ372" s="194"/>
      <c r="AK372" s="194"/>
      <c r="AL372" s="194"/>
      <c r="AM372" s="194"/>
      <c r="AN372" s="194"/>
      <c r="AO372" s="194"/>
      <c r="AP372" s="194"/>
      <c r="AQ372" s="194"/>
      <c r="AR372" s="194"/>
      <c r="AS372" s="194"/>
      <c r="AT372" s="194"/>
      <c r="AU372" s="194"/>
      <c r="AV372" s="194"/>
      <c r="AW372" s="194"/>
      <c r="AX372" s="194"/>
      <c r="AY372" s="194"/>
      <c r="AZ372" s="194"/>
      <c r="BA372" s="194"/>
      <c r="BB372" s="194"/>
      <c r="BC372" s="194"/>
      <c r="BD372" s="194"/>
      <c r="BE372" s="194"/>
      <c r="BF372" s="194"/>
      <c r="BG372" s="194"/>
      <c r="BH372" s="194"/>
      <c r="BI372" s="194"/>
      <c r="BJ372" s="194"/>
      <c r="BK372" s="194"/>
      <c r="BL372" s="193"/>
      <c r="BM372" s="193"/>
    </row>
    <row r="373" spans="1:65" s="196" customFormat="1" ht="20.100000000000001" customHeight="1" x14ac:dyDescent="0.2">
      <c r="A373" s="249" t="str">
        <f>+A322</f>
        <v>3. Viaje y alojamiento</v>
      </c>
      <c r="B373" s="250"/>
      <c r="C373" s="250"/>
      <c r="D373" s="250"/>
      <c r="E373" s="251" t="s">
        <v>19</v>
      </c>
      <c r="F373" s="194"/>
      <c r="G373" s="223" t="s">
        <v>286</v>
      </c>
      <c r="H373" s="223" t="s">
        <v>287</v>
      </c>
      <c r="I373" s="194"/>
      <c r="J373" s="193"/>
      <c r="K373" s="193"/>
      <c r="L373" s="212"/>
      <c r="M373" s="212"/>
      <c r="N373" s="194"/>
      <c r="O373" s="194"/>
      <c r="P373" s="194"/>
      <c r="Q373" s="194"/>
      <c r="R373" s="194"/>
      <c r="S373" s="194"/>
      <c r="T373" s="194"/>
      <c r="U373" s="194"/>
      <c r="V373" s="194"/>
      <c r="W373" s="194"/>
      <c r="X373" s="194"/>
      <c r="Y373" s="194"/>
      <c r="Z373" s="194"/>
      <c r="AA373" s="194"/>
      <c r="AB373" s="194"/>
      <c r="AC373" s="194"/>
      <c r="AD373" s="194"/>
      <c r="AE373" s="194"/>
      <c r="AF373" s="194"/>
      <c r="AG373" s="194"/>
      <c r="AH373" s="194"/>
      <c r="AI373" s="194"/>
      <c r="AJ373" s="194"/>
      <c r="AK373" s="194"/>
      <c r="AL373" s="194"/>
      <c r="AM373" s="194"/>
      <c r="AN373" s="194"/>
      <c r="AO373" s="194"/>
      <c r="AP373" s="194"/>
      <c r="AQ373" s="194"/>
      <c r="AR373" s="194"/>
      <c r="AS373" s="194"/>
      <c r="AT373" s="194"/>
      <c r="AU373" s="194"/>
      <c r="AV373" s="194"/>
      <c r="AW373" s="194"/>
      <c r="AX373" s="194"/>
      <c r="AY373" s="194"/>
      <c r="AZ373" s="194"/>
      <c r="BA373" s="194"/>
      <c r="BB373" s="194"/>
      <c r="BC373" s="194"/>
      <c r="BD373" s="194"/>
      <c r="BE373" s="194"/>
      <c r="BF373" s="194"/>
      <c r="BG373" s="194"/>
      <c r="BH373" s="194"/>
      <c r="BI373" s="194"/>
      <c r="BJ373" s="194"/>
      <c r="BK373" s="194"/>
      <c r="BL373" s="193"/>
      <c r="BM373" s="193"/>
    </row>
    <row r="374" spans="1:65" s="196" customFormat="1" ht="20.100000000000001" customHeight="1" x14ac:dyDescent="0.2">
      <c r="A374" s="230" t="str">
        <f>"Costes simplificados como "&amp;BD!$A$3*100&amp; "% del coste de personal"</f>
        <v>Costes simplificados como 8% del coste de personal</v>
      </c>
      <c r="B374" s="231"/>
      <c r="C374" s="231"/>
      <c r="D374" s="231"/>
      <c r="E374" s="253">
        <f>ROUND(E368*BD!$A$3,2)</f>
        <v>0</v>
      </c>
      <c r="F374" s="194"/>
      <c r="G374" s="225">
        <f>+E374+G371</f>
        <v>0</v>
      </c>
      <c r="H374" s="225">
        <f ca="1">+$H$2-INDIRECT($J$7)+G374</f>
        <v>0</v>
      </c>
      <c r="I374" s="194"/>
      <c r="J374" s="193"/>
      <c r="K374" s="193"/>
      <c r="L374" s="193"/>
      <c r="M374" s="193"/>
      <c r="N374" s="194"/>
      <c r="O374" s="194"/>
      <c r="P374" s="194"/>
      <c r="Q374" s="194"/>
      <c r="R374" s="194"/>
      <c r="S374" s="194"/>
      <c r="T374" s="194"/>
      <c r="U374" s="194"/>
      <c r="V374" s="194"/>
      <c r="W374" s="194"/>
      <c r="X374" s="194"/>
      <c r="Y374" s="194"/>
      <c r="Z374" s="194"/>
      <c r="AA374" s="194"/>
      <c r="AB374" s="194"/>
      <c r="AC374" s="194"/>
      <c r="AD374" s="194"/>
      <c r="AE374" s="194"/>
      <c r="AF374" s="194"/>
      <c r="AG374" s="194"/>
      <c r="AH374" s="194"/>
      <c r="AI374" s="194"/>
      <c r="AJ374" s="194"/>
      <c r="AK374" s="194"/>
      <c r="AL374" s="194"/>
      <c r="AM374" s="194"/>
      <c r="AN374" s="194"/>
      <c r="AO374" s="194"/>
      <c r="AP374" s="194"/>
      <c r="AQ374" s="194"/>
      <c r="AR374" s="194"/>
      <c r="AS374" s="194"/>
      <c r="AT374" s="194"/>
      <c r="AU374" s="194"/>
      <c r="AV374" s="194"/>
      <c r="AW374" s="194"/>
      <c r="AX374" s="194"/>
      <c r="AY374" s="194"/>
      <c r="AZ374" s="194"/>
      <c r="BA374" s="194"/>
      <c r="BB374" s="194"/>
      <c r="BC374" s="194"/>
      <c r="BD374" s="194"/>
      <c r="BE374" s="194"/>
      <c r="BF374" s="194"/>
      <c r="BG374" s="194"/>
      <c r="BH374" s="194"/>
      <c r="BI374" s="194"/>
      <c r="BJ374" s="194"/>
      <c r="BK374" s="194"/>
      <c r="BL374" s="193"/>
      <c r="BM374" s="193"/>
    </row>
    <row r="375" spans="1:65" s="196" customFormat="1" ht="20.100000000000001" customHeight="1" x14ac:dyDescent="0.2">
      <c r="A375" s="242"/>
      <c r="B375" s="254"/>
      <c r="C375" s="254"/>
      <c r="D375" s="254"/>
      <c r="E375" s="254"/>
      <c r="F375" s="194"/>
      <c r="G375" s="194"/>
      <c r="H375" s="194"/>
      <c r="I375" s="194"/>
      <c r="J375" s="193"/>
      <c r="K375" s="193"/>
      <c r="L375" s="212"/>
      <c r="M375" s="212"/>
      <c r="N375" s="194"/>
      <c r="O375" s="194"/>
      <c r="P375" s="194"/>
      <c r="Q375" s="194"/>
      <c r="R375" s="194"/>
      <c r="S375" s="194"/>
      <c r="T375" s="194"/>
      <c r="U375" s="194"/>
      <c r="V375" s="194"/>
      <c r="W375" s="194"/>
      <c r="X375" s="194"/>
      <c r="Y375" s="194"/>
      <c r="Z375" s="194"/>
      <c r="AA375" s="194"/>
      <c r="AB375" s="194"/>
      <c r="AC375" s="194"/>
      <c r="AD375" s="194"/>
      <c r="AE375" s="194"/>
      <c r="AF375" s="194"/>
      <c r="AG375" s="194"/>
      <c r="AH375" s="194"/>
      <c r="AI375" s="194"/>
      <c r="AJ375" s="194"/>
      <c r="AK375" s="194"/>
      <c r="AL375" s="194"/>
      <c r="AM375" s="194"/>
      <c r="AN375" s="194"/>
      <c r="AO375" s="194"/>
      <c r="AP375" s="194"/>
      <c r="AQ375" s="194"/>
      <c r="AR375" s="194"/>
      <c r="AS375" s="194"/>
      <c r="AT375" s="194"/>
      <c r="AU375" s="194"/>
      <c r="AV375" s="194"/>
      <c r="AW375" s="194"/>
      <c r="AX375" s="194"/>
      <c r="AY375" s="194"/>
      <c r="AZ375" s="194"/>
      <c r="BA375" s="194"/>
      <c r="BB375" s="194"/>
      <c r="BC375" s="194"/>
      <c r="BD375" s="194"/>
      <c r="BE375" s="194"/>
      <c r="BF375" s="194"/>
      <c r="BG375" s="194"/>
      <c r="BH375" s="194"/>
      <c r="BI375" s="194"/>
      <c r="BJ375" s="194"/>
      <c r="BK375" s="194"/>
      <c r="BL375" s="193"/>
      <c r="BM375" s="193"/>
    </row>
    <row r="376" spans="1:65" s="196" customFormat="1" ht="20.100000000000001" customHeight="1" x14ac:dyDescent="0.2">
      <c r="A376" s="247" t="str">
        <f>+A325</f>
        <v>4. Servicios y asesoramiento externos</v>
      </c>
      <c r="B376" s="245"/>
      <c r="C376" s="245"/>
      <c r="D376" s="245"/>
      <c r="E376" s="255"/>
      <c r="F376" s="194"/>
      <c r="G376" s="194"/>
      <c r="H376" s="194"/>
      <c r="I376" s="194"/>
      <c r="J376" s="193"/>
      <c r="K376" s="193"/>
      <c r="L376" s="212"/>
      <c r="M376" s="212"/>
      <c r="N376" s="194"/>
      <c r="O376" s="194"/>
      <c r="P376" s="194"/>
      <c r="Q376" s="194"/>
      <c r="R376" s="194"/>
      <c r="S376" s="194"/>
      <c r="T376" s="194"/>
      <c r="U376" s="194"/>
      <c r="V376" s="194"/>
      <c r="W376" s="194"/>
      <c r="X376" s="194"/>
      <c r="Y376" s="194"/>
      <c r="Z376" s="194"/>
      <c r="AA376" s="194"/>
      <c r="AB376" s="194"/>
      <c r="AC376" s="194"/>
      <c r="AD376" s="194"/>
      <c r="AE376" s="194"/>
      <c r="AF376" s="194"/>
      <c r="AG376" s="194"/>
      <c r="AH376" s="194"/>
      <c r="AI376" s="194"/>
      <c r="AJ376" s="194"/>
      <c r="AK376" s="194"/>
      <c r="AL376" s="194"/>
      <c r="AM376" s="194"/>
      <c r="AN376" s="194"/>
      <c r="AO376" s="194"/>
      <c r="AP376" s="194"/>
      <c r="AQ376" s="194"/>
      <c r="AR376" s="194"/>
      <c r="AS376" s="194"/>
      <c r="AT376" s="194"/>
      <c r="AU376" s="194"/>
      <c r="AV376" s="194"/>
      <c r="AW376" s="194"/>
      <c r="AX376" s="194"/>
      <c r="AY376" s="194"/>
      <c r="AZ376" s="194"/>
      <c r="BA376" s="194"/>
      <c r="BB376" s="194"/>
      <c r="BC376" s="194"/>
      <c r="BD376" s="194"/>
      <c r="BE376" s="194"/>
      <c r="BF376" s="194"/>
      <c r="BG376" s="194"/>
      <c r="BH376" s="194"/>
      <c r="BI376" s="194"/>
      <c r="BJ376" s="194"/>
      <c r="BK376" s="194"/>
      <c r="BL376" s="193"/>
      <c r="BM376" s="193"/>
    </row>
    <row r="377" spans="1:65" s="196" customFormat="1" ht="31.5" x14ac:dyDescent="0.2">
      <c r="A377" s="216" t="s">
        <v>273</v>
      </c>
      <c r="B377" s="216" t="s">
        <v>274</v>
      </c>
      <c r="C377" s="216" t="s">
        <v>261</v>
      </c>
      <c r="D377" s="216" t="s">
        <v>34</v>
      </c>
      <c r="E377" s="216" t="s">
        <v>19</v>
      </c>
      <c r="F377" s="194"/>
      <c r="G377" s="194"/>
      <c r="H377" s="194"/>
      <c r="I377" s="194"/>
      <c r="J377" s="193"/>
      <c r="K377" s="193"/>
      <c r="L377" s="212"/>
      <c r="M377" s="212"/>
      <c r="N377" s="194"/>
      <c r="O377" s="194"/>
      <c r="P377" s="194"/>
      <c r="Q377" s="194"/>
      <c r="R377" s="194"/>
      <c r="S377" s="194"/>
      <c r="T377" s="194"/>
      <c r="U377" s="194"/>
      <c r="V377" s="194"/>
      <c r="W377" s="194"/>
      <c r="X377" s="194"/>
      <c r="Y377" s="194"/>
      <c r="Z377" s="194"/>
      <c r="AA377" s="194"/>
      <c r="AB377" s="194"/>
      <c r="AC377" s="194"/>
      <c r="AD377" s="194"/>
      <c r="AE377" s="194"/>
      <c r="AF377" s="194"/>
      <c r="AG377" s="194"/>
      <c r="AH377" s="194"/>
      <c r="AI377" s="194"/>
      <c r="AJ377" s="194"/>
      <c r="AK377" s="194"/>
      <c r="AL377" s="194"/>
      <c r="AM377" s="194"/>
      <c r="AN377" s="194"/>
      <c r="AO377" s="194"/>
      <c r="AP377" s="194"/>
      <c r="AQ377" s="194"/>
      <c r="AR377" s="194"/>
      <c r="AS377" s="194"/>
      <c r="AT377" s="194"/>
      <c r="AU377" s="194"/>
      <c r="AV377" s="194"/>
      <c r="AW377" s="194"/>
      <c r="AX377" s="194"/>
      <c r="AY377" s="194"/>
      <c r="AZ377" s="194"/>
      <c r="BA377" s="194"/>
      <c r="BB377" s="194"/>
      <c r="BC377" s="194"/>
      <c r="BD377" s="194"/>
      <c r="BE377" s="194"/>
      <c r="BF377" s="194"/>
      <c r="BG377" s="194"/>
      <c r="BH377" s="194"/>
      <c r="BI377" s="194"/>
      <c r="BJ377" s="194"/>
      <c r="BK377" s="194"/>
      <c r="BL377" s="193"/>
      <c r="BM377" s="193"/>
    </row>
    <row r="378" spans="1:65" s="196" customFormat="1" ht="15.75" x14ac:dyDescent="0.2">
      <c r="A378" s="217">
        <v>0</v>
      </c>
      <c r="B378" s="218"/>
      <c r="C378" s="219">
        <v>0</v>
      </c>
      <c r="D378" s="220">
        <v>0</v>
      </c>
      <c r="E378" s="221">
        <f t="shared" ref="E378:E390" si="19">IF(A378="","",IF(C378="","",IF(D378="","",ROUND(ROUND(D378,4)*ROUND(C378,2)*ROUND(A378,2),2))))</f>
        <v>0</v>
      </c>
      <c r="F378" s="194"/>
      <c r="G378" s="194"/>
      <c r="H378" s="194"/>
      <c r="I378" s="194"/>
      <c r="J378" s="193"/>
      <c r="K378" s="193"/>
      <c r="L378" s="212"/>
      <c r="M378" s="212"/>
      <c r="N378" s="194"/>
      <c r="O378" s="194"/>
      <c r="P378" s="194"/>
      <c r="Q378" s="194"/>
      <c r="R378" s="194"/>
      <c r="S378" s="194"/>
      <c r="T378" s="194"/>
      <c r="U378" s="194"/>
      <c r="V378" s="194"/>
      <c r="W378" s="194"/>
      <c r="X378" s="194"/>
      <c r="Y378" s="194"/>
      <c r="Z378" s="194"/>
      <c r="AA378" s="194"/>
      <c r="AB378" s="194"/>
      <c r="AC378" s="194"/>
      <c r="AD378" s="194"/>
      <c r="AE378" s="194"/>
      <c r="AF378" s="194"/>
      <c r="AG378" s="194"/>
      <c r="AH378" s="194"/>
      <c r="AI378" s="194"/>
      <c r="AJ378" s="194"/>
      <c r="AK378" s="194"/>
      <c r="AL378" s="194"/>
      <c r="AM378" s="194"/>
      <c r="AN378" s="194"/>
      <c r="AO378" s="194"/>
      <c r="AP378" s="194"/>
      <c r="AQ378" s="194"/>
      <c r="AR378" s="194"/>
      <c r="AS378" s="194"/>
      <c r="AT378" s="194"/>
      <c r="AU378" s="194"/>
      <c r="AV378" s="194"/>
      <c r="AW378" s="194"/>
      <c r="AX378" s="194"/>
      <c r="AY378" s="194"/>
      <c r="AZ378" s="194"/>
      <c r="BA378" s="194"/>
      <c r="BB378" s="194"/>
      <c r="BC378" s="194"/>
      <c r="BD378" s="194"/>
      <c r="BE378" s="194"/>
      <c r="BF378" s="194"/>
      <c r="BG378" s="194"/>
      <c r="BH378" s="194"/>
      <c r="BI378" s="194"/>
      <c r="BJ378" s="194"/>
      <c r="BK378" s="194"/>
      <c r="BL378" s="193"/>
      <c r="BM378" s="193"/>
    </row>
    <row r="379" spans="1:65" s="196" customFormat="1" ht="15.75" x14ac:dyDescent="0.2">
      <c r="A379" s="217">
        <v>0</v>
      </c>
      <c r="B379" s="218"/>
      <c r="C379" s="219">
        <v>0</v>
      </c>
      <c r="D379" s="220">
        <v>0</v>
      </c>
      <c r="E379" s="221">
        <f t="shared" si="19"/>
        <v>0</v>
      </c>
      <c r="F379" s="194"/>
      <c r="G379" s="194"/>
      <c r="H379" s="194"/>
      <c r="I379" s="194"/>
      <c r="J379" s="193"/>
      <c r="K379" s="193"/>
      <c r="L379" s="212"/>
      <c r="M379" s="212"/>
      <c r="N379" s="194"/>
      <c r="O379" s="194"/>
      <c r="P379" s="194"/>
      <c r="Q379" s="194"/>
      <c r="R379" s="194"/>
      <c r="S379" s="194"/>
      <c r="T379" s="194"/>
      <c r="U379" s="194"/>
      <c r="V379" s="194"/>
      <c r="W379" s="194"/>
      <c r="X379" s="194"/>
      <c r="Y379" s="194"/>
      <c r="Z379" s="194"/>
      <c r="AA379" s="194"/>
      <c r="AB379" s="194"/>
      <c r="AC379" s="194"/>
      <c r="AD379" s="194"/>
      <c r="AE379" s="194"/>
      <c r="AF379" s="194"/>
      <c r="AG379" s="194"/>
      <c r="AH379" s="194"/>
      <c r="AI379" s="194"/>
      <c r="AJ379" s="194"/>
      <c r="AK379" s="194"/>
      <c r="AL379" s="194"/>
      <c r="AM379" s="194"/>
      <c r="AN379" s="194"/>
      <c r="AO379" s="194"/>
      <c r="AP379" s="194"/>
      <c r="AQ379" s="194"/>
      <c r="AR379" s="194"/>
      <c r="AS379" s="194"/>
      <c r="AT379" s="194"/>
      <c r="AU379" s="194"/>
      <c r="AV379" s="194"/>
      <c r="AW379" s="194"/>
      <c r="AX379" s="194"/>
      <c r="AY379" s="194"/>
      <c r="AZ379" s="194"/>
      <c r="BA379" s="194"/>
      <c r="BB379" s="194"/>
      <c r="BC379" s="194"/>
      <c r="BD379" s="194"/>
      <c r="BE379" s="194"/>
      <c r="BF379" s="194"/>
      <c r="BG379" s="194"/>
      <c r="BH379" s="194"/>
      <c r="BI379" s="194"/>
      <c r="BJ379" s="194"/>
      <c r="BK379" s="194"/>
      <c r="BL379" s="193"/>
      <c r="BM379" s="193"/>
    </row>
    <row r="380" spans="1:65" s="196" customFormat="1" ht="15.75" x14ac:dyDescent="0.2">
      <c r="A380" s="217">
        <v>0</v>
      </c>
      <c r="B380" s="218"/>
      <c r="C380" s="219">
        <v>0</v>
      </c>
      <c r="D380" s="220">
        <v>0</v>
      </c>
      <c r="E380" s="221">
        <f t="shared" si="19"/>
        <v>0</v>
      </c>
      <c r="F380" s="194"/>
      <c r="G380" s="194"/>
      <c r="H380" s="194"/>
      <c r="I380" s="194"/>
      <c r="J380" s="193"/>
      <c r="K380" s="193"/>
      <c r="L380" s="212"/>
      <c r="M380" s="212"/>
      <c r="N380" s="194"/>
      <c r="O380" s="194"/>
      <c r="P380" s="194"/>
      <c r="Q380" s="194"/>
      <c r="R380" s="194"/>
      <c r="S380" s="194"/>
      <c r="T380" s="194"/>
      <c r="U380" s="194"/>
      <c r="V380" s="194"/>
      <c r="W380" s="194"/>
      <c r="X380" s="194"/>
      <c r="Y380" s="194"/>
      <c r="Z380" s="194"/>
      <c r="AA380" s="194"/>
      <c r="AB380" s="194"/>
      <c r="AC380" s="194"/>
      <c r="AD380" s="194"/>
      <c r="AE380" s="194"/>
      <c r="AF380" s="194"/>
      <c r="AG380" s="194"/>
      <c r="AH380" s="194"/>
      <c r="AI380" s="194"/>
      <c r="AJ380" s="194"/>
      <c r="AK380" s="194"/>
      <c r="AL380" s="194"/>
      <c r="AM380" s="194"/>
      <c r="AN380" s="194"/>
      <c r="AO380" s="194"/>
      <c r="AP380" s="194"/>
      <c r="AQ380" s="194"/>
      <c r="AR380" s="194"/>
      <c r="AS380" s="194"/>
      <c r="AT380" s="194"/>
      <c r="AU380" s="194"/>
      <c r="AV380" s="194"/>
      <c r="AW380" s="194"/>
      <c r="AX380" s="194"/>
      <c r="AY380" s="194"/>
      <c r="AZ380" s="194"/>
      <c r="BA380" s="194"/>
      <c r="BB380" s="194"/>
      <c r="BC380" s="194"/>
      <c r="BD380" s="194"/>
      <c r="BE380" s="194"/>
      <c r="BF380" s="194"/>
      <c r="BG380" s="194"/>
      <c r="BH380" s="194"/>
      <c r="BI380" s="194"/>
      <c r="BJ380" s="194"/>
      <c r="BK380" s="194"/>
      <c r="BL380" s="193"/>
      <c r="BM380" s="193"/>
    </row>
    <row r="381" spans="1:65" s="196" customFormat="1" ht="15.75" x14ac:dyDescent="0.2">
      <c r="A381" s="217">
        <v>0</v>
      </c>
      <c r="B381" s="218"/>
      <c r="C381" s="219">
        <v>0</v>
      </c>
      <c r="D381" s="220">
        <v>0</v>
      </c>
      <c r="E381" s="221">
        <f t="shared" si="19"/>
        <v>0</v>
      </c>
      <c r="F381" s="194"/>
      <c r="G381" s="194"/>
      <c r="H381" s="194"/>
      <c r="I381" s="194"/>
      <c r="J381" s="193"/>
      <c r="K381" s="193"/>
      <c r="L381" s="212"/>
      <c r="M381" s="212"/>
      <c r="N381" s="194"/>
      <c r="O381" s="194"/>
      <c r="P381" s="194"/>
      <c r="Q381" s="194"/>
      <c r="R381" s="194"/>
      <c r="S381" s="194"/>
      <c r="T381" s="194"/>
      <c r="U381" s="194"/>
      <c r="V381" s="194"/>
      <c r="W381" s="194"/>
      <c r="X381" s="194"/>
      <c r="Y381" s="194"/>
      <c r="Z381" s="194"/>
      <c r="AA381" s="194"/>
      <c r="AB381" s="194"/>
      <c r="AC381" s="194"/>
      <c r="AD381" s="194"/>
      <c r="AE381" s="194"/>
      <c r="AF381" s="194"/>
      <c r="AG381" s="194"/>
      <c r="AH381" s="194"/>
      <c r="AI381" s="194"/>
      <c r="AJ381" s="194"/>
      <c r="AK381" s="194"/>
      <c r="AL381" s="194"/>
      <c r="AM381" s="194"/>
      <c r="AN381" s="194"/>
      <c r="AO381" s="194"/>
      <c r="AP381" s="194"/>
      <c r="AQ381" s="194"/>
      <c r="AR381" s="194"/>
      <c r="AS381" s="194"/>
      <c r="AT381" s="194"/>
      <c r="AU381" s="194"/>
      <c r="AV381" s="194"/>
      <c r="AW381" s="194"/>
      <c r="AX381" s="194"/>
      <c r="AY381" s="194"/>
      <c r="AZ381" s="194"/>
      <c r="BA381" s="194"/>
      <c r="BB381" s="194"/>
      <c r="BC381" s="194"/>
      <c r="BD381" s="194"/>
      <c r="BE381" s="194"/>
      <c r="BF381" s="194"/>
      <c r="BG381" s="194"/>
      <c r="BH381" s="194"/>
      <c r="BI381" s="194"/>
      <c r="BJ381" s="194"/>
      <c r="BK381" s="194"/>
      <c r="BL381" s="193"/>
      <c r="BM381" s="193"/>
    </row>
    <row r="382" spans="1:65" s="196" customFormat="1" ht="15.75" x14ac:dyDescent="0.2">
      <c r="A382" s="217">
        <v>0</v>
      </c>
      <c r="B382" s="218"/>
      <c r="C382" s="219">
        <v>0</v>
      </c>
      <c r="D382" s="220">
        <v>0</v>
      </c>
      <c r="E382" s="221">
        <f t="shared" si="19"/>
        <v>0</v>
      </c>
      <c r="F382" s="194"/>
      <c r="G382" s="194"/>
      <c r="H382" s="194"/>
      <c r="I382" s="194"/>
      <c r="J382" s="193"/>
      <c r="K382" s="193"/>
      <c r="L382" s="212"/>
      <c r="M382" s="212"/>
      <c r="N382" s="194"/>
      <c r="O382" s="194"/>
      <c r="P382" s="194"/>
      <c r="Q382" s="194"/>
      <c r="R382" s="194"/>
      <c r="S382" s="194"/>
      <c r="T382" s="194"/>
      <c r="U382" s="194"/>
      <c r="V382" s="194"/>
      <c r="W382" s="194"/>
      <c r="X382" s="194"/>
      <c r="Y382" s="194"/>
      <c r="Z382" s="194"/>
      <c r="AA382" s="194"/>
      <c r="AB382" s="194"/>
      <c r="AC382" s="194"/>
      <c r="AD382" s="194"/>
      <c r="AE382" s="194"/>
      <c r="AF382" s="194"/>
      <c r="AG382" s="194"/>
      <c r="AH382" s="194"/>
      <c r="AI382" s="194"/>
      <c r="AJ382" s="194"/>
      <c r="AK382" s="194"/>
      <c r="AL382" s="194"/>
      <c r="AM382" s="194"/>
      <c r="AN382" s="194"/>
      <c r="AO382" s="194"/>
      <c r="AP382" s="194"/>
      <c r="AQ382" s="194"/>
      <c r="AR382" s="194"/>
      <c r="AS382" s="194"/>
      <c r="AT382" s="194"/>
      <c r="AU382" s="194"/>
      <c r="AV382" s="194"/>
      <c r="AW382" s="194"/>
      <c r="AX382" s="194"/>
      <c r="AY382" s="194"/>
      <c r="AZ382" s="194"/>
      <c r="BA382" s="194"/>
      <c r="BB382" s="194"/>
      <c r="BC382" s="194"/>
      <c r="BD382" s="194"/>
      <c r="BE382" s="194"/>
      <c r="BF382" s="194"/>
      <c r="BG382" s="194"/>
      <c r="BH382" s="194"/>
      <c r="BI382" s="194"/>
      <c r="BJ382" s="194"/>
      <c r="BK382" s="194"/>
      <c r="BL382" s="193"/>
      <c r="BM382" s="193"/>
    </row>
    <row r="383" spans="1:65" s="196" customFormat="1" ht="15.75" x14ac:dyDescent="0.2">
      <c r="A383" s="217">
        <v>0</v>
      </c>
      <c r="B383" s="218"/>
      <c r="C383" s="219">
        <v>0</v>
      </c>
      <c r="D383" s="220">
        <v>0</v>
      </c>
      <c r="E383" s="221">
        <f t="shared" si="19"/>
        <v>0</v>
      </c>
      <c r="F383" s="194"/>
      <c r="G383" s="194"/>
      <c r="H383" s="194"/>
      <c r="I383" s="194"/>
      <c r="J383" s="193"/>
      <c r="K383" s="193"/>
      <c r="L383" s="212"/>
      <c r="M383" s="212"/>
      <c r="N383" s="194"/>
      <c r="O383" s="194"/>
      <c r="P383" s="194"/>
      <c r="Q383" s="194"/>
      <c r="R383" s="194"/>
      <c r="S383" s="194"/>
      <c r="T383" s="194"/>
      <c r="U383" s="194"/>
      <c r="V383" s="194"/>
      <c r="W383" s="194"/>
      <c r="X383" s="194"/>
      <c r="Y383" s="194"/>
      <c r="Z383" s="194"/>
      <c r="AA383" s="194"/>
      <c r="AB383" s="194"/>
      <c r="AC383" s="194"/>
      <c r="AD383" s="194"/>
      <c r="AE383" s="194"/>
      <c r="AF383" s="194"/>
      <c r="AG383" s="194"/>
      <c r="AH383" s="194"/>
      <c r="AI383" s="194"/>
      <c r="AJ383" s="194"/>
      <c r="AK383" s="194"/>
      <c r="AL383" s="194"/>
      <c r="AM383" s="194"/>
      <c r="AN383" s="194"/>
      <c r="AO383" s="194"/>
      <c r="AP383" s="194"/>
      <c r="AQ383" s="194"/>
      <c r="AR383" s="194"/>
      <c r="AS383" s="194"/>
      <c r="AT383" s="194"/>
      <c r="AU383" s="194"/>
      <c r="AV383" s="194"/>
      <c r="AW383" s="194"/>
      <c r="AX383" s="194"/>
      <c r="AY383" s="194"/>
      <c r="AZ383" s="194"/>
      <c r="BA383" s="194"/>
      <c r="BB383" s="194"/>
      <c r="BC383" s="194"/>
      <c r="BD383" s="194"/>
      <c r="BE383" s="194"/>
      <c r="BF383" s="194"/>
      <c r="BG383" s="194"/>
      <c r="BH383" s="194"/>
      <c r="BI383" s="194"/>
      <c r="BJ383" s="194"/>
      <c r="BK383" s="194"/>
      <c r="BL383" s="193"/>
      <c r="BM383" s="193"/>
    </row>
    <row r="384" spans="1:65" s="196" customFormat="1" ht="15.75" x14ac:dyDescent="0.2">
      <c r="A384" s="217">
        <v>0</v>
      </c>
      <c r="B384" s="218"/>
      <c r="C384" s="219">
        <v>0</v>
      </c>
      <c r="D384" s="220">
        <v>0</v>
      </c>
      <c r="E384" s="221">
        <f t="shared" si="19"/>
        <v>0</v>
      </c>
      <c r="F384" s="194"/>
      <c r="G384" s="194"/>
      <c r="H384" s="194"/>
      <c r="I384" s="194"/>
      <c r="J384" s="193"/>
      <c r="K384" s="193"/>
      <c r="L384" s="212"/>
      <c r="M384" s="212"/>
      <c r="N384" s="194"/>
      <c r="O384" s="194"/>
      <c r="P384" s="194"/>
      <c r="Q384" s="194"/>
      <c r="R384" s="194"/>
      <c r="S384" s="194"/>
      <c r="T384" s="194"/>
      <c r="U384" s="194"/>
      <c r="V384" s="194"/>
      <c r="W384" s="194"/>
      <c r="X384" s="194"/>
      <c r="Y384" s="194"/>
      <c r="Z384" s="194"/>
      <c r="AA384" s="194"/>
      <c r="AB384" s="194"/>
      <c r="AC384" s="194"/>
      <c r="AD384" s="194"/>
      <c r="AE384" s="194"/>
      <c r="AF384" s="194"/>
      <c r="AG384" s="194"/>
      <c r="AH384" s="194"/>
      <c r="AI384" s="194"/>
      <c r="AJ384" s="194"/>
      <c r="AK384" s="194"/>
      <c r="AL384" s="194"/>
      <c r="AM384" s="194"/>
      <c r="AN384" s="194"/>
      <c r="AO384" s="194"/>
      <c r="AP384" s="194"/>
      <c r="AQ384" s="194"/>
      <c r="AR384" s="194"/>
      <c r="AS384" s="194"/>
      <c r="AT384" s="194"/>
      <c r="AU384" s="194"/>
      <c r="AV384" s="194"/>
      <c r="AW384" s="194"/>
      <c r="AX384" s="194"/>
      <c r="AY384" s="194"/>
      <c r="AZ384" s="194"/>
      <c r="BA384" s="194"/>
      <c r="BB384" s="194"/>
      <c r="BC384" s="194"/>
      <c r="BD384" s="194"/>
      <c r="BE384" s="194"/>
      <c r="BF384" s="194"/>
      <c r="BG384" s="194"/>
      <c r="BH384" s="194"/>
      <c r="BI384" s="194"/>
      <c r="BJ384" s="194"/>
      <c r="BK384" s="194"/>
      <c r="BL384" s="193"/>
      <c r="BM384" s="193"/>
    </row>
    <row r="385" spans="1:65" s="196" customFormat="1" ht="15.75" x14ac:dyDescent="0.2">
      <c r="A385" s="217">
        <v>0</v>
      </c>
      <c r="B385" s="218"/>
      <c r="C385" s="219">
        <v>0</v>
      </c>
      <c r="D385" s="220">
        <v>0</v>
      </c>
      <c r="E385" s="221">
        <f t="shared" si="19"/>
        <v>0</v>
      </c>
      <c r="F385" s="194"/>
      <c r="G385" s="194"/>
      <c r="H385" s="194"/>
      <c r="I385" s="194"/>
      <c r="J385" s="193"/>
      <c r="K385" s="193"/>
      <c r="L385" s="212"/>
      <c r="M385" s="212"/>
      <c r="N385" s="194"/>
      <c r="O385" s="194"/>
      <c r="P385" s="194"/>
      <c r="Q385" s="194"/>
      <c r="R385" s="194"/>
      <c r="S385" s="194"/>
      <c r="T385" s="194"/>
      <c r="U385" s="194"/>
      <c r="V385" s="194"/>
      <c r="W385" s="194"/>
      <c r="X385" s="194"/>
      <c r="Y385" s="194"/>
      <c r="Z385" s="194"/>
      <c r="AA385" s="194"/>
      <c r="AB385" s="194"/>
      <c r="AC385" s="194"/>
      <c r="AD385" s="194"/>
      <c r="AE385" s="194"/>
      <c r="AF385" s="194"/>
      <c r="AG385" s="194"/>
      <c r="AH385" s="194"/>
      <c r="AI385" s="194"/>
      <c r="AJ385" s="194"/>
      <c r="AK385" s="194"/>
      <c r="AL385" s="194"/>
      <c r="AM385" s="194"/>
      <c r="AN385" s="194"/>
      <c r="AO385" s="194"/>
      <c r="AP385" s="194"/>
      <c r="AQ385" s="194"/>
      <c r="AR385" s="194"/>
      <c r="AS385" s="194"/>
      <c r="AT385" s="194"/>
      <c r="AU385" s="194"/>
      <c r="AV385" s="194"/>
      <c r="AW385" s="194"/>
      <c r="AX385" s="194"/>
      <c r="AY385" s="194"/>
      <c r="AZ385" s="194"/>
      <c r="BA385" s="194"/>
      <c r="BB385" s="194"/>
      <c r="BC385" s="194"/>
      <c r="BD385" s="194"/>
      <c r="BE385" s="194"/>
      <c r="BF385" s="194"/>
      <c r="BG385" s="194"/>
      <c r="BH385" s="194"/>
      <c r="BI385" s="194"/>
      <c r="BJ385" s="194"/>
      <c r="BK385" s="194"/>
      <c r="BL385" s="193"/>
      <c r="BM385" s="193"/>
    </row>
    <row r="386" spans="1:65" s="196" customFormat="1" ht="15.75" x14ac:dyDescent="0.2">
      <c r="A386" s="217">
        <v>0</v>
      </c>
      <c r="B386" s="218"/>
      <c r="C386" s="219">
        <v>0</v>
      </c>
      <c r="D386" s="220">
        <v>0</v>
      </c>
      <c r="E386" s="221">
        <f t="shared" si="19"/>
        <v>0</v>
      </c>
      <c r="F386" s="194"/>
      <c r="G386" s="194"/>
      <c r="H386" s="194"/>
      <c r="I386" s="194"/>
      <c r="J386" s="193"/>
      <c r="K386" s="193"/>
      <c r="L386" s="212"/>
      <c r="M386" s="212"/>
      <c r="N386" s="194"/>
      <c r="O386" s="194"/>
      <c r="P386" s="194"/>
      <c r="Q386" s="194"/>
      <c r="R386" s="194"/>
      <c r="S386" s="194"/>
      <c r="T386" s="194"/>
      <c r="U386" s="194"/>
      <c r="V386" s="194"/>
      <c r="W386" s="194"/>
      <c r="X386" s="194"/>
      <c r="Y386" s="194"/>
      <c r="Z386" s="194"/>
      <c r="AA386" s="194"/>
      <c r="AB386" s="194"/>
      <c r="AC386" s="194"/>
      <c r="AD386" s="194"/>
      <c r="AE386" s="194"/>
      <c r="AF386" s="194"/>
      <c r="AG386" s="194"/>
      <c r="AH386" s="194"/>
      <c r="AI386" s="194"/>
      <c r="AJ386" s="194"/>
      <c r="AK386" s="194"/>
      <c r="AL386" s="194"/>
      <c r="AM386" s="194"/>
      <c r="AN386" s="194"/>
      <c r="AO386" s="194"/>
      <c r="AP386" s="194"/>
      <c r="AQ386" s="194"/>
      <c r="AR386" s="194"/>
      <c r="AS386" s="194"/>
      <c r="AT386" s="194"/>
      <c r="AU386" s="194"/>
      <c r="AV386" s="194"/>
      <c r="AW386" s="194"/>
      <c r="AX386" s="194"/>
      <c r="AY386" s="194"/>
      <c r="AZ386" s="194"/>
      <c r="BA386" s="194"/>
      <c r="BB386" s="194"/>
      <c r="BC386" s="194"/>
      <c r="BD386" s="194"/>
      <c r="BE386" s="194"/>
      <c r="BF386" s="194"/>
      <c r="BG386" s="194"/>
      <c r="BH386" s="194"/>
      <c r="BI386" s="194"/>
      <c r="BJ386" s="194"/>
      <c r="BK386" s="194"/>
      <c r="BL386" s="193"/>
      <c r="BM386" s="193"/>
    </row>
    <row r="387" spans="1:65" s="196" customFormat="1" ht="15.75" x14ac:dyDescent="0.2">
      <c r="A387" s="217">
        <v>0</v>
      </c>
      <c r="B387" s="218"/>
      <c r="C387" s="219">
        <v>0</v>
      </c>
      <c r="D387" s="220">
        <v>0</v>
      </c>
      <c r="E387" s="221">
        <f t="shared" si="19"/>
        <v>0</v>
      </c>
      <c r="F387" s="194"/>
      <c r="G387" s="194"/>
      <c r="H387" s="194"/>
      <c r="I387" s="194"/>
      <c r="J387" s="193"/>
      <c r="K387" s="193"/>
      <c r="L387" s="212"/>
      <c r="M387" s="212"/>
      <c r="N387" s="194"/>
      <c r="O387" s="194"/>
      <c r="P387" s="194"/>
      <c r="Q387" s="194"/>
      <c r="R387" s="194"/>
      <c r="S387" s="194"/>
      <c r="T387" s="194"/>
      <c r="U387" s="194"/>
      <c r="V387" s="194"/>
      <c r="W387" s="194"/>
      <c r="X387" s="194"/>
      <c r="Y387" s="194"/>
      <c r="Z387" s="194"/>
      <c r="AA387" s="194"/>
      <c r="AB387" s="194"/>
      <c r="AC387" s="194"/>
      <c r="AD387" s="194"/>
      <c r="AE387" s="194"/>
      <c r="AF387" s="194"/>
      <c r="AG387" s="194"/>
      <c r="AH387" s="194"/>
      <c r="AI387" s="194"/>
      <c r="AJ387" s="194"/>
      <c r="AK387" s="194"/>
      <c r="AL387" s="194"/>
      <c r="AM387" s="194"/>
      <c r="AN387" s="194"/>
      <c r="AO387" s="194"/>
      <c r="AP387" s="194"/>
      <c r="AQ387" s="194"/>
      <c r="AR387" s="194"/>
      <c r="AS387" s="194"/>
      <c r="AT387" s="194"/>
      <c r="AU387" s="194"/>
      <c r="AV387" s="194"/>
      <c r="AW387" s="194"/>
      <c r="AX387" s="194"/>
      <c r="AY387" s="194"/>
      <c r="AZ387" s="194"/>
      <c r="BA387" s="194"/>
      <c r="BB387" s="194"/>
      <c r="BC387" s="194"/>
      <c r="BD387" s="194"/>
      <c r="BE387" s="194"/>
      <c r="BF387" s="194"/>
      <c r="BG387" s="194"/>
      <c r="BH387" s="194"/>
      <c r="BI387" s="194"/>
      <c r="BJ387" s="194"/>
      <c r="BK387" s="194"/>
      <c r="BL387" s="193"/>
      <c r="BM387" s="193"/>
    </row>
    <row r="388" spans="1:65" s="196" customFormat="1" ht="15.75" x14ac:dyDescent="0.2">
      <c r="A388" s="217">
        <v>0</v>
      </c>
      <c r="B388" s="218"/>
      <c r="C388" s="219">
        <v>0</v>
      </c>
      <c r="D388" s="220">
        <v>0</v>
      </c>
      <c r="E388" s="221">
        <f t="shared" si="19"/>
        <v>0</v>
      </c>
      <c r="F388" s="194"/>
      <c r="G388" s="194"/>
      <c r="H388" s="194"/>
      <c r="I388" s="194"/>
      <c r="J388" s="193"/>
      <c r="K388" s="193"/>
      <c r="L388" s="212"/>
      <c r="M388" s="212"/>
      <c r="N388" s="194"/>
      <c r="O388" s="194"/>
      <c r="P388" s="194"/>
      <c r="Q388" s="194"/>
      <c r="R388" s="194"/>
      <c r="S388" s="194"/>
      <c r="T388" s="194"/>
      <c r="U388" s="194"/>
      <c r="V388" s="194"/>
      <c r="W388" s="194"/>
      <c r="X388" s="194"/>
      <c r="Y388" s="194"/>
      <c r="Z388" s="194"/>
      <c r="AA388" s="194"/>
      <c r="AB388" s="194"/>
      <c r="AC388" s="194"/>
      <c r="AD388" s="194"/>
      <c r="AE388" s="194"/>
      <c r="AF388" s="194"/>
      <c r="AG388" s="194"/>
      <c r="AH388" s="194"/>
      <c r="AI388" s="194"/>
      <c r="AJ388" s="194"/>
      <c r="AK388" s="194"/>
      <c r="AL388" s="194"/>
      <c r="AM388" s="194"/>
      <c r="AN388" s="194"/>
      <c r="AO388" s="194"/>
      <c r="AP388" s="194"/>
      <c r="AQ388" s="194"/>
      <c r="AR388" s="194"/>
      <c r="AS388" s="194"/>
      <c r="AT388" s="194"/>
      <c r="AU388" s="194"/>
      <c r="AV388" s="194"/>
      <c r="AW388" s="194"/>
      <c r="AX388" s="194"/>
      <c r="AY388" s="194"/>
      <c r="AZ388" s="194"/>
      <c r="BA388" s="194"/>
      <c r="BB388" s="194"/>
      <c r="BC388" s="194"/>
      <c r="BD388" s="194"/>
      <c r="BE388" s="194"/>
      <c r="BF388" s="194"/>
      <c r="BG388" s="194"/>
      <c r="BH388" s="194"/>
      <c r="BI388" s="194"/>
      <c r="BJ388" s="194"/>
      <c r="BK388" s="194"/>
      <c r="BL388" s="193"/>
      <c r="BM388" s="193"/>
    </row>
    <row r="389" spans="1:65" s="196" customFormat="1" ht="15.75" x14ac:dyDescent="0.2">
      <c r="A389" s="217">
        <v>0</v>
      </c>
      <c r="B389" s="218"/>
      <c r="C389" s="219">
        <v>0</v>
      </c>
      <c r="D389" s="220">
        <v>0</v>
      </c>
      <c r="E389" s="221">
        <f t="shared" si="19"/>
        <v>0</v>
      </c>
      <c r="F389" s="194"/>
      <c r="G389" s="194"/>
      <c r="H389" s="194"/>
      <c r="I389" s="194"/>
      <c r="J389" s="193"/>
      <c r="K389" s="193"/>
      <c r="L389" s="212"/>
      <c r="M389" s="212"/>
      <c r="N389" s="194"/>
      <c r="O389" s="194"/>
      <c r="P389" s="194"/>
      <c r="Q389" s="194"/>
      <c r="R389" s="194"/>
      <c r="S389" s="194"/>
      <c r="T389" s="194"/>
      <c r="U389" s="194"/>
      <c r="V389" s="194"/>
      <c r="W389" s="194"/>
      <c r="X389" s="194"/>
      <c r="Y389" s="194"/>
      <c r="Z389" s="194"/>
      <c r="AA389" s="194"/>
      <c r="AB389" s="194"/>
      <c r="AC389" s="194"/>
      <c r="AD389" s="194"/>
      <c r="AE389" s="194"/>
      <c r="AF389" s="194"/>
      <c r="AG389" s="194"/>
      <c r="AH389" s="194"/>
      <c r="AI389" s="194"/>
      <c r="AJ389" s="194"/>
      <c r="AK389" s="194"/>
      <c r="AL389" s="194"/>
      <c r="AM389" s="194"/>
      <c r="AN389" s="194"/>
      <c r="AO389" s="194"/>
      <c r="AP389" s="194"/>
      <c r="AQ389" s="194"/>
      <c r="AR389" s="194"/>
      <c r="AS389" s="194"/>
      <c r="AT389" s="194"/>
      <c r="AU389" s="194"/>
      <c r="AV389" s="194"/>
      <c r="AW389" s="194"/>
      <c r="AX389" s="194"/>
      <c r="AY389" s="194"/>
      <c r="AZ389" s="194"/>
      <c r="BA389" s="194"/>
      <c r="BB389" s="194"/>
      <c r="BC389" s="194"/>
      <c r="BD389" s="194"/>
      <c r="BE389" s="194"/>
      <c r="BF389" s="194"/>
      <c r="BG389" s="194"/>
      <c r="BH389" s="194"/>
      <c r="BI389" s="194"/>
      <c r="BJ389" s="194"/>
      <c r="BK389" s="194"/>
      <c r="BL389" s="193"/>
      <c r="BM389" s="193"/>
    </row>
    <row r="390" spans="1:65" s="196" customFormat="1" ht="15.75" x14ac:dyDescent="0.2">
      <c r="A390" s="217">
        <v>0</v>
      </c>
      <c r="B390" s="218"/>
      <c r="C390" s="219">
        <v>0</v>
      </c>
      <c r="D390" s="220">
        <v>0</v>
      </c>
      <c r="E390" s="221">
        <f t="shared" si="19"/>
        <v>0</v>
      </c>
      <c r="F390" s="194"/>
      <c r="G390" s="223" t="s">
        <v>286</v>
      </c>
      <c r="H390" s="223" t="s">
        <v>287</v>
      </c>
      <c r="I390" s="194"/>
      <c r="J390" s="193"/>
      <c r="K390" s="193"/>
      <c r="L390" s="212"/>
      <c r="M390" s="212"/>
      <c r="N390" s="194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  <c r="AA390" s="194"/>
      <c r="AB390" s="194"/>
      <c r="AC390" s="194"/>
      <c r="AD390" s="194"/>
      <c r="AE390" s="194"/>
      <c r="AF390" s="194"/>
      <c r="AG390" s="194"/>
      <c r="AH390" s="194"/>
      <c r="AI390" s="194"/>
      <c r="AJ390" s="194"/>
      <c r="AK390" s="194"/>
      <c r="AL390" s="194"/>
      <c r="AM390" s="194"/>
      <c r="AN390" s="194"/>
      <c r="AO390" s="194"/>
      <c r="AP390" s="194"/>
      <c r="AQ390" s="194"/>
      <c r="AR390" s="194"/>
      <c r="AS390" s="194"/>
      <c r="AT390" s="194"/>
      <c r="AU390" s="194"/>
      <c r="AV390" s="194"/>
      <c r="AW390" s="194"/>
      <c r="AX390" s="194"/>
      <c r="AY390" s="194"/>
      <c r="AZ390" s="194"/>
      <c r="BA390" s="194"/>
      <c r="BB390" s="194"/>
      <c r="BC390" s="194"/>
      <c r="BD390" s="194"/>
      <c r="BE390" s="194"/>
      <c r="BF390" s="194"/>
      <c r="BG390" s="194"/>
      <c r="BH390" s="194"/>
      <c r="BI390" s="194"/>
      <c r="BJ390" s="194"/>
      <c r="BK390" s="194"/>
      <c r="BL390" s="193"/>
      <c r="BM390" s="193"/>
    </row>
    <row r="391" spans="1:65" s="196" customFormat="1" ht="20.100000000000001" customHeight="1" x14ac:dyDescent="0.2">
      <c r="A391" s="247" t="str">
        <f xml:space="preserve"> "TOTAL"&amp;MID(A376,3,40)</f>
        <v>TOTAL Servicios y asesoramiento externos</v>
      </c>
      <c r="B391" s="245"/>
      <c r="C391" s="245"/>
      <c r="D391" s="245"/>
      <c r="E391" s="248">
        <f>SUM(E378:E390)</f>
        <v>0</v>
      </c>
      <c r="F391" s="194"/>
      <c r="G391" s="225">
        <f>+E391+G374</f>
        <v>0</v>
      </c>
      <c r="H391" s="225">
        <f ca="1">+$H$2-INDIRECT($J$7)+G391</f>
        <v>0</v>
      </c>
      <c r="I391" s="194"/>
      <c r="J391" s="193"/>
      <c r="K391" s="193"/>
      <c r="L391" s="212"/>
      <c r="M391" s="212"/>
      <c r="N391" s="194"/>
      <c r="O391" s="194"/>
      <c r="P391" s="194"/>
      <c r="Q391" s="194"/>
      <c r="R391" s="194"/>
      <c r="S391" s="194"/>
      <c r="T391" s="194"/>
      <c r="U391" s="194"/>
      <c r="V391" s="194"/>
      <c r="W391" s="194"/>
      <c r="X391" s="194"/>
      <c r="Y391" s="194"/>
      <c r="Z391" s="194"/>
      <c r="AA391" s="194"/>
      <c r="AB391" s="194"/>
      <c r="AC391" s="194"/>
      <c r="AD391" s="194"/>
      <c r="AE391" s="194"/>
      <c r="AF391" s="194"/>
      <c r="AG391" s="194"/>
      <c r="AH391" s="194"/>
      <c r="AI391" s="194"/>
      <c r="AJ391" s="194"/>
      <c r="AK391" s="194"/>
      <c r="AL391" s="194"/>
      <c r="AM391" s="194"/>
      <c r="AN391" s="194"/>
      <c r="AO391" s="194"/>
      <c r="AP391" s="194"/>
      <c r="AQ391" s="194"/>
      <c r="AR391" s="194"/>
      <c r="AS391" s="194"/>
      <c r="AT391" s="194"/>
      <c r="AU391" s="194"/>
      <c r="AV391" s="194"/>
      <c r="AW391" s="194"/>
      <c r="AX391" s="194"/>
      <c r="AY391" s="194"/>
      <c r="AZ391" s="194"/>
      <c r="BA391" s="194"/>
      <c r="BB391" s="194"/>
      <c r="BC391" s="194"/>
      <c r="BD391" s="194"/>
      <c r="BE391" s="194"/>
      <c r="BF391" s="194"/>
      <c r="BG391" s="194"/>
      <c r="BH391" s="194"/>
      <c r="BI391" s="194"/>
      <c r="BJ391" s="194"/>
      <c r="BK391" s="194"/>
      <c r="BL391" s="193"/>
      <c r="BM391" s="193"/>
    </row>
    <row r="392" spans="1:65" s="196" customFormat="1" ht="20.100000000000001" customHeight="1" x14ac:dyDescent="0.2">
      <c r="A392" s="242"/>
      <c r="B392" s="254"/>
      <c r="C392" s="254"/>
      <c r="D392" s="254"/>
      <c r="E392" s="254"/>
      <c r="F392" s="194"/>
      <c r="G392" s="194"/>
      <c r="H392" s="194"/>
      <c r="I392" s="194"/>
      <c r="J392" s="193"/>
      <c r="K392" s="193"/>
      <c r="L392" s="212"/>
      <c r="M392" s="212"/>
      <c r="N392" s="194"/>
      <c r="O392" s="194"/>
      <c r="P392" s="194"/>
      <c r="Q392" s="194"/>
      <c r="R392" s="194"/>
      <c r="S392" s="194"/>
      <c r="T392" s="194"/>
      <c r="U392" s="194"/>
      <c r="V392" s="194"/>
      <c r="W392" s="194"/>
      <c r="X392" s="194"/>
      <c r="Y392" s="194"/>
      <c r="Z392" s="194"/>
      <c r="AA392" s="194"/>
      <c r="AB392" s="194"/>
      <c r="AC392" s="194"/>
      <c r="AD392" s="194"/>
      <c r="AE392" s="194"/>
      <c r="AF392" s="194"/>
      <c r="AG392" s="194"/>
      <c r="AH392" s="194"/>
      <c r="AI392" s="194"/>
      <c r="AJ392" s="194"/>
      <c r="AK392" s="194"/>
      <c r="AL392" s="194"/>
      <c r="AM392" s="194"/>
      <c r="AN392" s="194"/>
      <c r="AO392" s="194"/>
      <c r="AP392" s="194"/>
      <c r="AQ392" s="194"/>
      <c r="AR392" s="194"/>
      <c r="AS392" s="194"/>
      <c r="AT392" s="194"/>
      <c r="AU392" s="194"/>
      <c r="AV392" s="194"/>
      <c r="AW392" s="194"/>
      <c r="AX392" s="194"/>
      <c r="AY392" s="194"/>
      <c r="AZ392" s="194"/>
      <c r="BA392" s="194"/>
      <c r="BB392" s="194"/>
      <c r="BC392" s="194"/>
      <c r="BD392" s="194"/>
      <c r="BE392" s="194"/>
      <c r="BF392" s="194"/>
      <c r="BG392" s="194"/>
      <c r="BH392" s="194"/>
      <c r="BI392" s="194"/>
      <c r="BJ392" s="194"/>
      <c r="BK392" s="194"/>
      <c r="BL392" s="193"/>
      <c r="BM392" s="193"/>
    </row>
    <row r="393" spans="1:65" s="241" customFormat="1" ht="24.95" customHeight="1" x14ac:dyDescent="0.2">
      <c r="A393" s="235" t="s">
        <v>289</v>
      </c>
      <c r="B393" s="236"/>
      <c r="C393" s="236"/>
      <c r="D393" s="236"/>
      <c r="E393" s="237">
        <f>E368+E371+E374+E391</f>
        <v>0</v>
      </c>
      <c r="F393" s="238"/>
      <c r="G393" s="238"/>
      <c r="H393" s="238"/>
      <c r="I393" s="238"/>
      <c r="J393" s="239"/>
      <c r="K393" s="239"/>
      <c r="L393" s="240"/>
      <c r="M393" s="240"/>
      <c r="N393" s="238"/>
      <c r="O393" s="238"/>
      <c r="P393" s="238"/>
      <c r="Q393" s="238"/>
      <c r="R393" s="238"/>
      <c r="S393" s="238"/>
      <c r="T393" s="238"/>
      <c r="U393" s="238"/>
      <c r="V393" s="238"/>
      <c r="W393" s="238"/>
      <c r="X393" s="238"/>
      <c r="Y393" s="238"/>
      <c r="Z393" s="238"/>
      <c r="AA393" s="238"/>
      <c r="AB393" s="238"/>
      <c r="AC393" s="238"/>
      <c r="AD393" s="238"/>
      <c r="AE393" s="238"/>
      <c r="AF393" s="238"/>
      <c r="AG393" s="238"/>
      <c r="AH393" s="238"/>
      <c r="AI393" s="238"/>
      <c r="AJ393" s="238"/>
      <c r="AK393" s="238"/>
      <c r="AL393" s="238"/>
      <c r="AM393" s="238"/>
      <c r="AN393" s="238"/>
      <c r="AO393" s="238"/>
      <c r="AP393" s="238"/>
      <c r="AQ393" s="238"/>
      <c r="AR393" s="238"/>
      <c r="AS393" s="238"/>
      <c r="AT393" s="238"/>
      <c r="AU393" s="238"/>
      <c r="AV393" s="238"/>
      <c r="AW393" s="238"/>
      <c r="AX393" s="238"/>
      <c r="AY393" s="238"/>
      <c r="AZ393" s="238"/>
      <c r="BA393" s="238"/>
      <c r="BB393" s="238"/>
      <c r="BC393" s="238"/>
      <c r="BD393" s="238"/>
      <c r="BE393" s="238"/>
      <c r="BF393" s="238"/>
      <c r="BG393" s="238"/>
      <c r="BH393" s="238"/>
      <c r="BI393" s="238"/>
      <c r="BJ393" s="238"/>
      <c r="BK393" s="238"/>
      <c r="BL393" s="239"/>
      <c r="BM393" s="239"/>
    </row>
    <row r="394" spans="1:65" s="196" customFormat="1" ht="20.100000000000001" customHeight="1" x14ac:dyDescent="0.2">
      <c r="A394" s="242"/>
      <c r="B394" s="212"/>
      <c r="C394" s="212"/>
      <c r="D394" s="212"/>
      <c r="E394" s="212"/>
      <c r="F394" s="194"/>
      <c r="G394" s="194"/>
      <c r="H394" s="194"/>
      <c r="I394" s="194"/>
      <c r="J394" s="193"/>
      <c r="K394" s="193"/>
      <c r="L394" s="212"/>
      <c r="M394" s="212"/>
      <c r="N394" s="194"/>
      <c r="O394" s="194"/>
      <c r="P394" s="194"/>
      <c r="Q394" s="194"/>
      <c r="R394" s="194"/>
      <c r="S394" s="194"/>
      <c r="T394" s="194"/>
      <c r="U394" s="194"/>
      <c r="V394" s="194"/>
      <c r="W394" s="194"/>
      <c r="X394" s="194"/>
      <c r="Y394" s="194"/>
      <c r="Z394" s="194"/>
      <c r="AA394" s="194"/>
      <c r="AB394" s="194"/>
      <c r="AC394" s="194"/>
      <c r="AD394" s="194"/>
      <c r="AE394" s="194"/>
      <c r="AF394" s="194"/>
      <c r="AG394" s="194"/>
      <c r="AH394" s="194"/>
      <c r="AI394" s="194"/>
      <c r="AJ394" s="194"/>
      <c r="AK394" s="194"/>
      <c r="AL394" s="194"/>
      <c r="AM394" s="194"/>
      <c r="AN394" s="194"/>
      <c r="AO394" s="194"/>
      <c r="AP394" s="194"/>
      <c r="AQ394" s="194"/>
      <c r="AR394" s="194"/>
      <c r="AS394" s="194"/>
      <c r="AT394" s="194"/>
      <c r="AU394" s="194"/>
      <c r="AV394" s="194"/>
      <c r="AW394" s="194"/>
      <c r="AX394" s="194"/>
      <c r="AY394" s="194"/>
      <c r="AZ394" s="194"/>
      <c r="BA394" s="194"/>
      <c r="BB394" s="194"/>
      <c r="BC394" s="194"/>
      <c r="BD394" s="194"/>
      <c r="BE394" s="194"/>
      <c r="BF394" s="194"/>
      <c r="BG394" s="194"/>
      <c r="BH394" s="194"/>
      <c r="BI394" s="194"/>
      <c r="BJ394" s="194"/>
      <c r="BK394" s="194"/>
      <c r="BL394" s="193"/>
      <c r="BM394" s="193"/>
    </row>
  </sheetData>
  <sheetProtection algorithmName="SHA-512" hashValue="+kdtcyMweDW0D+BYbFo8TmB5DHBGjJHQVsrGnEV0wUdtuD8IKeVMOKmrosMFelXScLrttuQERBrKNhsoIAEwlA==" saltValue="Bc16UgU5sEwkdfnp39SV+A==" spinCount="100000" sheet="1" selectLockedCells="1"/>
  <protectedRanges>
    <protectedRange sqref="A35:C47 A8:D24 D35:D37 D39:D47 A52:D58 A63:D69 A81:D97 A108:D120 A125:D131 A136:D142 A154:D170 A181:D193 A198:D204 A209:D215 A227:D243 A254:D266 A271:D277 A282:D288 A300:D316 A327:D339 A351:D367 A378:D390" name="Rango2"/>
    <protectedRange sqref="D38" name="Rango2_1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202" priority="7" stopIfTrue="1" operator="notEqual">
      <formula>#REF!</formula>
    </cfRule>
  </conditionalFormatting>
  <conditionalFormatting sqref="E143">
    <cfRule type="cellIs" dxfId="201" priority="6" stopIfTrue="1" operator="notEqual">
      <formula>#REF!</formula>
    </cfRule>
  </conditionalFormatting>
  <conditionalFormatting sqref="E216">
    <cfRule type="cellIs" dxfId="200" priority="5" stopIfTrue="1" operator="notEqual">
      <formula>#REF!</formula>
    </cfRule>
  </conditionalFormatting>
  <conditionalFormatting sqref="E289">
    <cfRule type="cellIs" dxfId="199" priority="4" stopIfTrue="1" operator="notEqual">
      <formula>#REF!</formula>
    </cfRule>
  </conditionalFormatting>
  <conditionalFormatting sqref="E136:E142">
    <cfRule type="cellIs" dxfId="198" priority="3" stopIfTrue="1" operator="notEqual">
      <formula>#REF!</formula>
    </cfRule>
  </conditionalFormatting>
  <conditionalFormatting sqref="E209:E215">
    <cfRule type="cellIs" dxfId="197" priority="2" stopIfTrue="1" operator="notEqual">
      <formula>#REF!</formula>
    </cfRule>
  </conditionalFormatting>
  <conditionalFormatting sqref="E282:E288">
    <cfRule type="cellIs" dxfId="196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8:D24 D282:D288 D35:D47 D108:D120 D181:D193 D351:D367 D63:D69 D136:D142 D209:D215 D254:D266 D52:D58 D125:D131 D198:D204 D271:D277 D327:D339 D81:D97 D154:D170 D227:D243 D300:D316 D378:D390" xr:uid="{17D907D3-C993-4D1C-94A5-118CBE22A350}">
      <formula1>0</formula1>
      <formula2>1</formula2>
    </dataValidation>
    <dataValidation type="decimal" operator="greaterThanOrEqual" allowBlank="1" showInputMessage="1" showErrorMessage="1" error="Introduzca un importe correcto" sqref="C282:C288 C35:C47 C63:C69 C8:C24 C108:C120 C181:C193 C254:C266 C209:C215 C81:C97 C154:C170 C227:C243 C300:C316 C351:C367 C327:C339 C136:C142 C52:C58 C125:C131 C198:C204 C271:C277 C378:C390" xr:uid="{75CCDFB1-D7F2-4361-B797-D762342CAFD3}">
      <formula1>0</formula1>
    </dataValidation>
    <dataValidation type="decimal" operator="greaterThanOrEqual" allowBlank="1" showInputMessage="1" showErrorMessage="1" error="Introduzca un número" sqref="A8:A24 A35:A47 A181:A193 A271:A277 A63:A69 A136:A142 A209:A215 A282:A288 A81:A97 A154:A170 A227:A243 A300:A316 A351:A367 A327:A339 A108:A120 A254:A266 A52:A58 A125:A131 A198:A204 A378:A390" xr:uid="{E70D2EA0-EC08-4B73-9FD5-B7CE359F6E0F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31FB38-4236-4159-A604-309D9D4C23C2}">
          <x14:formula1>
            <xm:f>BD!$H$1:$H$21</xm:f>
          </x14:formula1>
          <xm:sqref>J4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43788-FF10-4B4C-BDCF-BB7ABA0A7FE5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2" customWidth="1"/>
    <col min="17" max="17" width="18" style="172" customWidth="1"/>
    <col min="18" max="18" width="15" style="172" customWidth="1"/>
    <col min="19" max="22" width="15" style="21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1"/>
      <c r="Q1" s="171"/>
      <c r="R1" s="171"/>
      <c r="V1" s="6"/>
    </row>
    <row r="2" spans="1:23" ht="36.75" x14ac:dyDescent="0.2">
      <c r="A2" s="22"/>
      <c r="G2" s="274" t="str">
        <f ca="1">IFERROR(INDIRECT(Q8),"Falta selección de nº beneficiario")</f>
        <v>Escribir denominación B2</v>
      </c>
      <c r="H2" s="274"/>
      <c r="I2" s="274"/>
      <c r="J2" s="274"/>
      <c r="K2" s="274"/>
      <c r="L2" s="274"/>
      <c r="Q2" s="172">
        <v>2</v>
      </c>
    </row>
    <row r="3" spans="1:23" x14ac:dyDescent="0.2">
      <c r="A3" s="22"/>
      <c r="P3" s="116"/>
      <c r="Q3" s="116" t="str">
        <f>IF(OR(Q2="p",Q2="e"),"B"&amp;Q2&amp;"_detalle!A1","B"&amp;Q2&amp;"_detalle!A1")</f>
        <v>B2_detalle!A1</v>
      </c>
      <c r="R3" s="116"/>
      <c r="S3" s="116"/>
      <c r="T3" s="116"/>
      <c r="U3" s="116"/>
      <c r="V3" s="116"/>
      <c r="W3" s="116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C:\ECO\001_COOPERA\01_CoFFEE\05_candidaturas\01_FdC_FF\FF\[02_FF_15_beneficiarios_220929_limpio.xlsx]B2_detalle</v>
      </c>
      <c r="R4" s="128"/>
      <c r="S4" s="128"/>
      <c r="T4" s="128"/>
      <c r="U4" s="128"/>
      <c r="V4" s="128"/>
      <c r="W4" s="128"/>
    </row>
    <row r="5" spans="1:23" x14ac:dyDescent="0.2">
      <c r="A5" s="22"/>
      <c r="P5" s="117" t="s">
        <v>295</v>
      </c>
      <c r="Q5" s="117">
        <f ca="1">LEN(Q4)</f>
        <v>111</v>
      </c>
      <c r="R5" s="116"/>
      <c r="S5" s="116"/>
      <c r="T5" s="116"/>
      <c r="U5" s="116"/>
      <c r="V5" s="116"/>
      <c r="W5" s="116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101</v>
      </c>
      <c r="R6" s="116"/>
      <c r="S6" s="116"/>
      <c r="T6" s="116"/>
      <c r="U6" s="114"/>
      <c r="V6" s="116"/>
      <c r="W6" s="116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B2_detalle</v>
      </c>
      <c r="R7" s="116"/>
      <c r="S7" s="116"/>
      <c r="T7" s="116"/>
      <c r="U7" s="114"/>
      <c r="V7" s="116"/>
      <c r="W7" s="116"/>
    </row>
    <row r="8" spans="1:23" s="93" customFormat="1" ht="20.100000000000001" customHeight="1" x14ac:dyDescent="0.25">
      <c r="A8" s="147" t="s">
        <v>277</v>
      </c>
      <c r="B8" s="147" t="str">
        <f>'1.INTRO'!A29</f>
        <v>A1</v>
      </c>
      <c r="C8" s="147" t="str">
        <f>'1.INTRO'!A30</f>
        <v>A2</v>
      </c>
      <c r="D8" s="147" t="str">
        <f>'1.INTRO'!A31</f>
        <v>A3</v>
      </c>
      <c r="E8" s="147" t="str">
        <f>'1.INTRO'!A32</f>
        <v>A4</v>
      </c>
      <c r="F8" s="147" t="str">
        <f>'1.INTRO'!A33</f>
        <v>A5</v>
      </c>
      <c r="G8" s="147" t="str">
        <f>'1.INTRO'!A34</f>
        <v>A6</v>
      </c>
      <c r="H8" s="147" t="s">
        <v>1</v>
      </c>
      <c r="I8" s="147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'1.INTRO'!C7</v>
      </c>
      <c r="R8" s="129"/>
      <c r="S8" s="116"/>
      <c r="T8" s="116"/>
      <c r="U8" s="115"/>
      <c r="V8" s="118"/>
      <c r="W8" s="118"/>
    </row>
    <row r="9" spans="1:23" s="96" customFormat="1" ht="20.100000000000001" customHeight="1" x14ac:dyDescent="0.25">
      <c r="A9" s="100" t="str">
        <f>BD!D2&amp;". "&amp;BD!E2</f>
        <v>1. Personal</v>
      </c>
      <c r="B9" s="101">
        <f t="shared" ref="B9:G14" ca="1" si="0">INDIRECT(Q11)</f>
        <v>0</v>
      </c>
      <c r="C9" s="101">
        <f t="shared" ca="1" si="0"/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18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16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B2_detalle!E25</v>
      </c>
      <c r="R11" s="116" t="str">
        <f ca="1">+Q23</f>
        <v>B2_detalle!E98</v>
      </c>
      <c r="S11" s="116" t="str">
        <f ca="1">+Q29</f>
        <v>B2_detalle!E171</v>
      </c>
      <c r="T11" s="116" t="str">
        <f ca="1">+Q35</f>
        <v>B2_detalle!E244</v>
      </c>
      <c r="U11" s="116" t="str">
        <f ca="1">+Q41</f>
        <v>B2_detalle!E317</v>
      </c>
      <c r="V11" s="116" t="str">
        <f ca="1">+Q45</f>
        <v>B2_detalle!E368</v>
      </c>
      <c r="W11" s="118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B2_detalle!E28</v>
      </c>
      <c r="R12" s="116" t="str">
        <f t="shared" ref="R12:R16" ca="1" si="6">+Q24</f>
        <v>B2_detalle!E101</v>
      </c>
      <c r="S12" s="116" t="str">
        <f t="shared" ref="S12:S16" ca="1" si="7">+Q30</f>
        <v>B2_detalle!E174</v>
      </c>
      <c r="T12" s="116" t="str">
        <f t="shared" ref="T12:T16" ca="1" si="8">+Q36</f>
        <v>B2_detalle!E247</v>
      </c>
      <c r="U12" s="116" t="str">
        <f t="shared" ref="U12:U14" ca="1" si="9">+Q42</f>
        <v>B2_detalle!E320</v>
      </c>
      <c r="V12" s="116" t="str">
        <f ca="1">+Q46</f>
        <v>B2_detalle!E371</v>
      </c>
      <c r="W12" s="118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B2_detalle!E31</v>
      </c>
      <c r="R13" s="116" t="str">
        <f t="shared" ca="1" si="6"/>
        <v>B2_detalle!E104</v>
      </c>
      <c r="S13" s="116" t="str">
        <f t="shared" ca="1" si="7"/>
        <v>B2_detalle!E177</v>
      </c>
      <c r="T13" s="116" t="str">
        <f t="shared" ca="1" si="8"/>
        <v>B2_detalle!E250</v>
      </c>
      <c r="U13" s="116" t="str">
        <f t="shared" ca="1" si="9"/>
        <v>B2_detalle!E323</v>
      </c>
      <c r="V13" s="116" t="str">
        <f ca="1">+Q47</f>
        <v>B2_detalle!E374</v>
      </c>
      <c r="W13" s="118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B2_detalle!E48</v>
      </c>
      <c r="R14" s="116" t="str">
        <f t="shared" ca="1" si="6"/>
        <v>B2_detalle!E121</v>
      </c>
      <c r="S14" s="116" t="str">
        <f t="shared" ca="1" si="7"/>
        <v>B2_detalle!E194</v>
      </c>
      <c r="T14" s="116" t="str">
        <f t="shared" ca="1" si="8"/>
        <v>B2_detalle!E267</v>
      </c>
      <c r="U14" s="116" t="str">
        <f t="shared" ca="1" si="9"/>
        <v>B2_detalle!E340</v>
      </c>
      <c r="V14" s="116" t="str">
        <f ca="1">+Q48</f>
        <v>B2_detalle!E391</v>
      </c>
      <c r="W14" s="118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B2_detalle!E59</v>
      </c>
      <c r="R15" s="116" t="str">
        <f t="shared" ca="1" si="6"/>
        <v>B2_detalle!E132</v>
      </c>
      <c r="S15" s="116" t="str">
        <f t="shared" ca="1" si="7"/>
        <v>B2_detalle!E205</v>
      </c>
      <c r="T15" s="116" t="str">
        <f t="shared" ca="1" si="8"/>
        <v>B2_detalle!E278</v>
      </c>
      <c r="U15" s="116"/>
      <c r="V15" s="116"/>
      <c r="W15" s="118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B2_detalle!E70</v>
      </c>
      <c r="R16" s="116" t="str">
        <f t="shared" ca="1" si="6"/>
        <v>B2_detalle!E143</v>
      </c>
      <c r="S16" s="116" t="str">
        <f t="shared" ca="1" si="7"/>
        <v>B2_detalle!E216</v>
      </c>
      <c r="T16" s="116" t="str">
        <f t="shared" ca="1" si="8"/>
        <v>B2_detalle!E289</v>
      </c>
      <c r="U16" s="116"/>
      <c r="V16" s="116"/>
      <c r="W16" s="118"/>
    </row>
    <row r="17" spans="1:23" s="93" customFormat="1" ht="20.100000000000001" customHeight="1" x14ac:dyDescent="0.25">
      <c r="P17" s="120">
        <v>25</v>
      </c>
      <c r="Q17" s="116" t="str">
        <f t="shared" ref="Q17:Q48" ca="1" si="12">+$Q$7&amp;"!E"&amp;P17</f>
        <v>B2_detalle!E25</v>
      </c>
      <c r="R17" s="115"/>
      <c r="S17" s="115"/>
      <c r="T17" s="115"/>
      <c r="U17" s="115"/>
      <c r="V17" s="118"/>
      <c r="W17" s="118"/>
    </row>
    <row r="18" spans="1:23" s="93" customFormat="1" ht="20.100000000000001" customHeight="1" x14ac:dyDescent="0.25">
      <c r="A18" s="147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ca="1" si="12"/>
        <v>B2_detalle!E28</v>
      </c>
      <c r="R18" s="118"/>
      <c r="S18" s="118"/>
      <c r="T18" s="118"/>
      <c r="U18" s="118"/>
      <c r="V18" s="118"/>
      <c r="W18" s="118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B2_detalle!E31</v>
      </c>
      <c r="R19" s="118"/>
      <c r="S19" s="118"/>
      <c r="T19" s="118"/>
      <c r="U19" s="118"/>
      <c r="V19" s="118"/>
      <c r="W19" s="118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B2_detalle!E48</v>
      </c>
      <c r="R20" s="118"/>
      <c r="S20" s="118"/>
      <c r="T20" s="118"/>
      <c r="U20" s="118"/>
      <c r="V20" s="118"/>
      <c r="W20" s="118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B2_detalle!E59</v>
      </c>
      <c r="R21" s="118"/>
      <c r="S21" s="118"/>
      <c r="T21" s="118"/>
      <c r="U21" s="118"/>
      <c r="V21" s="118"/>
      <c r="W21" s="118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B2_detalle!E70</v>
      </c>
      <c r="R22" s="118"/>
      <c r="S22" s="118"/>
      <c r="T22" s="118"/>
      <c r="U22" s="118"/>
      <c r="V22" s="118"/>
      <c r="W22" s="118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B2_detalle!E98</v>
      </c>
      <c r="R23" s="118"/>
      <c r="S23" s="118"/>
      <c r="T23" s="118"/>
      <c r="U23" s="118"/>
      <c r="V23" s="118"/>
      <c r="W23" s="118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B2_detalle!E101</v>
      </c>
      <c r="R24" s="118"/>
      <c r="S24" s="118"/>
      <c r="T24" s="118"/>
      <c r="U24" s="118"/>
      <c r="V24" s="118"/>
      <c r="W24" s="118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B2_detalle!E104</v>
      </c>
      <c r="R25" s="118"/>
      <c r="S25" s="118"/>
      <c r="T25" s="118"/>
      <c r="U25" s="118"/>
      <c r="V25" s="118"/>
      <c r="W25" s="118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B2_detalle!E121</v>
      </c>
      <c r="R26" s="118"/>
      <c r="S26" s="118"/>
      <c r="T26" s="118"/>
      <c r="U26" s="118"/>
      <c r="V26" s="118"/>
      <c r="W26" s="118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B2_detalle!E132</v>
      </c>
      <c r="R27" s="116"/>
      <c r="S27" s="116"/>
      <c r="T27" s="116"/>
      <c r="U27" s="116"/>
      <c r="V27" s="116"/>
      <c r="W27" s="116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B2_detalle!E143</v>
      </c>
      <c r="R28" s="114"/>
      <c r="S28" s="116"/>
      <c r="T28" s="116"/>
      <c r="U28" s="116"/>
      <c r="V28" s="116"/>
      <c r="W28" s="116"/>
    </row>
    <row r="29" spans="1:23" s="93" customFormat="1" ht="20.100000000000001" customHeight="1" x14ac:dyDescent="0.25">
      <c r="A29" s="99"/>
      <c r="B29" s="147">
        <f>+'1.INTRO'!A37</f>
        <v>0</v>
      </c>
      <c r="C29" s="147">
        <f>+'1.INTRO'!A38</f>
        <v>0</v>
      </c>
      <c r="D29" s="147">
        <f>+'1.INTRO'!A39</f>
        <v>0</v>
      </c>
      <c r="E29" s="147">
        <f>+'1.INTRO'!A40</f>
        <v>0</v>
      </c>
      <c r="F29" s="147">
        <f>+'1.INTRO'!A41</f>
        <v>0</v>
      </c>
      <c r="G29" s="147">
        <f>+'1.INTRO'!A42</f>
        <v>0</v>
      </c>
      <c r="H29" s="147">
        <f>+'1.INTRO'!A43</f>
        <v>0</v>
      </c>
      <c r="I29" s="147">
        <f>+'1.INTRO'!A44</f>
        <v>0</v>
      </c>
      <c r="J29" s="147">
        <f>+'1.INTRO'!A45</f>
        <v>0</v>
      </c>
      <c r="K29" s="147">
        <f>+'1.INTRO'!A46</f>
        <v>0</v>
      </c>
      <c r="L29" s="147">
        <f>+'1.INTRO'!A47</f>
        <v>0</v>
      </c>
      <c r="M29" s="97"/>
      <c r="P29" s="118">
        <f>+P23+73</f>
        <v>171</v>
      </c>
      <c r="Q29" s="116" t="str">
        <f t="shared" ca="1" si="12"/>
        <v>B2_detalle!E171</v>
      </c>
      <c r="R29" s="118"/>
      <c r="S29" s="118"/>
      <c r="T29" s="118"/>
      <c r="U29" s="118"/>
      <c r="V29" s="118"/>
      <c r="W29" s="118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B2_detalle!E174</v>
      </c>
      <c r="R30" s="118"/>
      <c r="S30" s="118"/>
      <c r="T30" s="118"/>
      <c r="U30" s="118"/>
      <c r="V30" s="118"/>
      <c r="W30" s="118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B2_detalle!E177</v>
      </c>
      <c r="R31" s="118"/>
      <c r="S31" s="118"/>
      <c r="T31" s="118"/>
      <c r="U31" s="118"/>
      <c r="V31" s="118"/>
      <c r="W31" s="118"/>
    </row>
    <row r="32" spans="1:23" s="93" customFormat="1" ht="20.100000000000001" customHeight="1" x14ac:dyDescent="0.25">
      <c r="A32" s="99"/>
      <c r="B32" s="147">
        <f>+'1.INTRO'!A48</f>
        <v>0</v>
      </c>
      <c r="C32" s="147">
        <f>+'1.INTRO'!A49</f>
        <v>0</v>
      </c>
      <c r="D32" s="147">
        <f>+'1.INTRO'!A50</f>
        <v>0</v>
      </c>
      <c r="E32" s="147">
        <f>+'1.INTRO'!A51</f>
        <v>0</v>
      </c>
      <c r="F32" s="147">
        <f>+'1.INTRO'!A52</f>
        <v>0</v>
      </c>
      <c r="G32" s="147">
        <f>+'1.INTRO'!A53</f>
        <v>0</v>
      </c>
      <c r="H32" s="147">
        <f>+'1.INTRO'!A54</f>
        <v>0</v>
      </c>
      <c r="I32" s="147">
        <f>+'1.INTRO'!A55</f>
        <v>0</v>
      </c>
      <c r="J32" s="147">
        <f>+'1.INTRO'!A56</f>
        <v>0</v>
      </c>
      <c r="K32" s="147">
        <f>+'1.INTRO'!A50</f>
        <v>0</v>
      </c>
      <c r="L32" s="147">
        <f>+'1.INTRO'!A51</f>
        <v>0</v>
      </c>
      <c r="P32" s="118">
        <f t="shared" si="19"/>
        <v>194</v>
      </c>
      <c r="Q32" s="116" t="str">
        <f t="shared" ca="1" si="12"/>
        <v>B2_detalle!E194</v>
      </c>
      <c r="R32" s="118"/>
      <c r="S32" s="118"/>
      <c r="T32" s="118"/>
      <c r="U32" s="118"/>
      <c r="V32" s="118"/>
      <c r="W32" s="118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B2_detalle!E205</v>
      </c>
      <c r="R33" s="118"/>
      <c r="S33" s="118"/>
      <c r="T33" s="118"/>
      <c r="U33" s="118"/>
      <c r="V33" s="118"/>
      <c r="W33" s="118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B2_detalle!E216</v>
      </c>
      <c r="R34" s="118"/>
      <c r="S34" s="118"/>
      <c r="T34" s="118"/>
      <c r="U34" s="118"/>
      <c r="V34" s="118"/>
      <c r="W34" s="118"/>
    </row>
    <row r="35" spans="1:23" s="93" customFormat="1" ht="20.100000000000001" customHeight="1" x14ac:dyDescent="0.25">
      <c r="A35" s="99"/>
      <c r="B35" s="147">
        <f>+'1.INTRO'!A52</f>
        <v>0</v>
      </c>
      <c r="C35" s="147">
        <f>+'1.INTRO'!A53</f>
        <v>0</v>
      </c>
      <c r="D35" s="147">
        <f>+'1.INTRO'!A54</f>
        <v>0</v>
      </c>
      <c r="E35" s="147">
        <f>+'1.INTRO'!A55</f>
        <v>0</v>
      </c>
      <c r="F35" s="147">
        <f>+'1.INTRO'!A56</f>
        <v>0</v>
      </c>
      <c r="G35" s="147">
        <f>+'1.INTRO'!A57</f>
        <v>0</v>
      </c>
      <c r="H35" s="147">
        <f>+'1.INTRO'!A58</f>
        <v>0</v>
      </c>
      <c r="I35" s="147">
        <f>+'1.INTRO'!A59</f>
        <v>0</v>
      </c>
      <c r="J35" s="147">
        <f>+'1.INTRO'!A60</f>
        <v>0</v>
      </c>
      <c r="K35" s="147">
        <f>+'1.INTRO'!A61</f>
        <v>0</v>
      </c>
      <c r="L35" s="147">
        <f>+'1.INTRO'!A62</f>
        <v>0</v>
      </c>
      <c r="P35" s="118">
        <f t="shared" si="19"/>
        <v>244</v>
      </c>
      <c r="Q35" s="116" t="str">
        <f t="shared" ca="1" si="12"/>
        <v>B2_detalle!E244</v>
      </c>
      <c r="R35" s="118"/>
      <c r="S35" s="118"/>
      <c r="T35" s="118"/>
      <c r="U35" s="118"/>
      <c r="V35" s="118"/>
      <c r="W35" s="118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B2_detalle!E247</v>
      </c>
      <c r="R36" s="118"/>
      <c r="S36" s="118"/>
      <c r="T36" s="118"/>
      <c r="U36" s="118"/>
      <c r="V36" s="118"/>
      <c r="W36" s="118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B2_detalle!E250</v>
      </c>
      <c r="R37" s="118"/>
      <c r="S37" s="118"/>
      <c r="T37" s="118"/>
      <c r="U37" s="118"/>
      <c r="V37" s="118"/>
      <c r="W37" s="118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B2_detalle!E267</v>
      </c>
      <c r="R38" s="118"/>
      <c r="S38" s="118"/>
      <c r="T38" s="118"/>
      <c r="U38" s="118"/>
      <c r="V38" s="118"/>
      <c r="W38" s="118"/>
    </row>
    <row r="39" spans="1:23" ht="18" x14ac:dyDescent="0.25">
      <c r="J39" s="24"/>
      <c r="P39" s="118">
        <f t="shared" si="19"/>
        <v>278</v>
      </c>
      <c r="Q39" s="116" t="str">
        <f t="shared" ca="1" si="12"/>
        <v>B2_detalle!E278</v>
      </c>
      <c r="R39" s="116"/>
      <c r="S39" s="116"/>
      <c r="T39" s="116"/>
      <c r="U39" s="116"/>
      <c r="V39" s="116"/>
      <c r="W39" s="116"/>
    </row>
    <row r="40" spans="1:23" ht="18" x14ac:dyDescent="0.25">
      <c r="J40" s="24"/>
      <c r="P40" s="118">
        <f t="shared" si="19"/>
        <v>289</v>
      </c>
      <c r="Q40" s="116" t="str">
        <f t="shared" ca="1" si="12"/>
        <v>B2_detalle!E289</v>
      </c>
      <c r="R40" s="116"/>
      <c r="S40" s="116"/>
      <c r="T40" s="116"/>
      <c r="U40" s="116"/>
      <c r="V40" s="116"/>
      <c r="W40" s="116"/>
    </row>
    <row r="41" spans="1:23" ht="18" x14ac:dyDescent="0.25">
      <c r="J41" s="24"/>
      <c r="P41" s="118">
        <f t="shared" si="19"/>
        <v>317</v>
      </c>
      <c r="Q41" s="116" t="str">
        <f t="shared" ca="1" si="12"/>
        <v>B2_detalle!E317</v>
      </c>
      <c r="R41" s="116"/>
      <c r="S41" s="116"/>
      <c r="T41" s="116"/>
      <c r="U41" s="116"/>
      <c r="V41" s="116"/>
      <c r="W41" s="116"/>
    </row>
    <row r="42" spans="1:23" ht="18" x14ac:dyDescent="0.25">
      <c r="J42" s="24"/>
      <c r="P42" s="118">
        <f t="shared" si="19"/>
        <v>320</v>
      </c>
      <c r="Q42" s="116" t="str">
        <f t="shared" ca="1" si="12"/>
        <v>B2_detalle!E320</v>
      </c>
      <c r="R42" s="116"/>
      <c r="S42" s="116"/>
      <c r="T42" s="116"/>
      <c r="U42" s="116"/>
      <c r="V42" s="116"/>
      <c r="W42" s="116"/>
    </row>
    <row r="43" spans="1:23" ht="18" x14ac:dyDescent="0.25">
      <c r="J43" s="24"/>
      <c r="P43" s="118">
        <f t="shared" si="19"/>
        <v>323</v>
      </c>
      <c r="Q43" s="116" t="str">
        <f t="shared" ca="1" si="12"/>
        <v>B2_detalle!E323</v>
      </c>
      <c r="R43" s="116"/>
      <c r="S43" s="116"/>
      <c r="T43" s="116"/>
      <c r="U43" s="116"/>
      <c r="V43" s="116"/>
      <c r="W43" s="116"/>
    </row>
    <row r="44" spans="1:23" ht="18" x14ac:dyDescent="0.25">
      <c r="J44" s="24"/>
      <c r="P44" s="118">
        <f t="shared" si="19"/>
        <v>340</v>
      </c>
      <c r="Q44" s="116" t="str">
        <f t="shared" ca="1" si="12"/>
        <v>B2_detalle!E340</v>
      </c>
      <c r="R44" s="116"/>
      <c r="S44" s="116"/>
      <c r="T44" s="116"/>
      <c r="U44" s="116"/>
      <c r="V44" s="116"/>
      <c r="W44" s="116"/>
    </row>
    <row r="45" spans="1:23" ht="18" x14ac:dyDescent="0.25">
      <c r="J45" s="24"/>
      <c r="P45" s="118">
        <v>368</v>
      </c>
      <c r="Q45" s="116" t="str">
        <f t="shared" ca="1" si="12"/>
        <v>B2_detalle!E368</v>
      </c>
      <c r="R45" s="116"/>
      <c r="S45" s="116"/>
      <c r="T45" s="116"/>
      <c r="U45" s="116"/>
      <c r="V45" s="116"/>
      <c r="W45" s="116"/>
    </row>
    <row r="46" spans="1:23" ht="18" x14ac:dyDescent="0.25">
      <c r="J46" s="24"/>
      <c r="P46" s="118">
        <v>371</v>
      </c>
      <c r="Q46" s="116" t="str">
        <f t="shared" ca="1" si="12"/>
        <v>B2_detalle!E371</v>
      </c>
      <c r="R46" s="116"/>
      <c r="S46" s="116"/>
      <c r="T46" s="116"/>
      <c r="U46" s="116"/>
      <c r="V46" s="116"/>
      <c r="W46" s="116"/>
    </row>
    <row r="47" spans="1:23" ht="18" x14ac:dyDescent="0.25">
      <c r="J47" s="24"/>
      <c r="P47" s="118">
        <v>374</v>
      </c>
      <c r="Q47" s="116" t="str">
        <f t="shared" ca="1" si="12"/>
        <v>B2_detalle!E374</v>
      </c>
      <c r="R47" s="116"/>
      <c r="S47" s="116"/>
      <c r="T47" s="116"/>
      <c r="U47" s="116"/>
      <c r="V47" s="116"/>
      <c r="W47" s="116"/>
    </row>
    <row r="48" spans="1:23" ht="18" x14ac:dyDescent="0.25">
      <c r="J48" s="24"/>
      <c r="P48" s="118">
        <v>391</v>
      </c>
      <c r="Q48" s="116" t="str">
        <f t="shared" ca="1" si="12"/>
        <v>B2_detalle!E391</v>
      </c>
      <c r="R48" s="116"/>
      <c r="S48" s="116"/>
      <c r="T48" s="116"/>
      <c r="U48" s="116"/>
      <c r="V48" s="116"/>
      <c r="W48" s="116"/>
    </row>
    <row r="49" spans="10:23" ht="18" x14ac:dyDescent="0.25">
      <c r="J49" s="24"/>
      <c r="P49" s="118"/>
      <c r="Q49" s="116"/>
      <c r="R49" s="116"/>
      <c r="S49" s="127"/>
      <c r="T49" s="116"/>
      <c r="U49" s="116"/>
      <c r="V49" s="116"/>
      <c r="W49" s="116"/>
    </row>
    <row r="50" spans="10:23" ht="18" x14ac:dyDescent="0.25">
      <c r="J50" s="24"/>
      <c r="P50" s="118"/>
      <c r="Q50" s="116"/>
      <c r="R50" s="116"/>
      <c r="S50" s="127"/>
      <c r="T50" s="116"/>
      <c r="U50" s="116"/>
      <c r="V50" s="116"/>
      <c r="W50" s="116"/>
    </row>
    <row r="51" spans="10:23" ht="18" x14ac:dyDescent="0.25">
      <c r="J51" s="24"/>
      <c r="P51" s="118"/>
      <c r="Q51" s="116"/>
      <c r="R51" s="116"/>
      <c r="S51" s="127"/>
      <c r="T51" s="116"/>
      <c r="U51" s="116"/>
      <c r="V51" s="116"/>
      <c r="W51" s="116"/>
    </row>
    <row r="52" spans="10:23" ht="18" x14ac:dyDescent="0.25">
      <c r="J52" s="24"/>
      <c r="P52" s="118"/>
      <c r="Q52" s="116"/>
      <c r="R52" s="116"/>
      <c r="S52" s="127"/>
      <c r="T52" s="116"/>
      <c r="U52" s="116"/>
      <c r="V52" s="116"/>
      <c r="W52" s="116"/>
    </row>
    <row r="53" spans="10:23" x14ac:dyDescent="0.2">
      <c r="J53" s="24"/>
      <c r="P53" s="116"/>
      <c r="Q53" s="116"/>
      <c r="R53" s="116"/>
      <c r="S53" s="127"/>
      <c r="T53" s="116"/>
      <c r="U53" s="116"/>
      <c r="V53" s="116"/>
      <c r="W53" s="116"/>
    </row>
    <row r="54" spans="10:23" x14ac:dyDescent="0.2">
      <c r="J54" s="24"/>
      <c r="P54" s="116"/>
      <c r="Q54" s="116"/>
      <c r="R54" s="116"/>
      <c r="S54" s="127"/>
      <c r="T54" s="116"/>
      <c r="U54" s="116"/>
      <c r="V54" s="116"/>
      <c r="W54" s="116"/>
    </row>
    <row r="55" spans="10:23" x14ac:dyDescent="0.2">
      <c r="J55" s="24"/>
      <c r="P55" s="116"/>
      <c r="Q55" s="116"/>
      <c r="R55" s="116"/>
      <c r="S55" s="127"/>
      <c r="T55" s="116"/>
      <c r="U55" s="116"/>
      <c r="V55" s="116"/>
      <c r="W55" s="116"/>
    </row>
    <row r="56" spans="10:23" x14ac:dyDescent="0.2">
      <c r="J56" s="24"/>
      <c r="P56" s="116"/>
      <c r="Q56" s="116"/>
      <c r="R56" s="116"/>
      <c r="S56" s="127"/>
      <c r="T56" s="116"/>
      <c r="U56" s="116"/>
      <c r="V56" s="116"/>
      <c r="W56" s="116"/>
    </row>
    <row r="57" spans="10:23" x14ac:dyDescent="0.2">
      <c r="J57" s="24"/>
      <c r="P57" s="116"/>
      <c r="Q57" s="116"/>
      <c r="R57" s="116"/>
      <c r="S57" s="127"/>
      <c r="T57" s="116"/>
      <c r="U57" s="116"/>
      <c r="V57" s="116"/>
      <c r="W57" s="116"/>
    </row>
    <row r="58" spans="10:23" x14ac:dyDescent="0.2">
      <c r="J58" s="24"/>
      <c r="P58" s="116"/>
      <c r="Q58" s="116"/>
      <c r="R58" s="116"/>
      <c r="S58" s="127"/>
      <c r="T58" s="116"/>
      <c r="U58" s="116"/>
      <c r="V58" s="116"/>
      <c r="W58" s="116"/>
    </row>
    <row r="59" spans="10:23" x14ac:dyDescent="0.2">
      <c r="J59" s="24"/>
      <c r="P59" s="116"/>
      <c r="Q59" s="116"/>
      <c r="R59" s="116"/>
      <c r="S59" s="127"/>
      <c r="T59" s="116"/>
      <c r="U59" s="116"/>
      <c r="V59" s="116"/>
      <c r="W59" s="116"/>
    </row>
    <row r="60" spans="10:23" x14ac:dyDescent="0.2">
      <c r="J60" s="24"/>
      <c r="P60" s="116"/>
      <c r="Q60" s="116"/>
      <c r="R60" s="116"/>
      <c r="S60" s="127"/>
      <c r="T60" s="116"/>
      <c r="U60" s="116"/>
      <c r="V60" s="116"/>
      <c r="W60" s="116"/>
    </row>
    <row r="61" spans="10:23" x14ac:dyDescent="0.2">
      <c r="J61" s="24"/>
      <c r="P61" s="116"/>
      <c r="Q61" s="116"/>
      <c r="R61" s="116"/>
      <c r="S61" s="127"/>
      <c r="T61" s="116"/>
      <c r="U61" s="116"/>
      <c r="V61" s="116"/>
      <c r="W61" s="116"/>
    </row>
    <row r="62" spans="10:23" x14ac:dyDescent="0.2">
      <c r="J62" s="24"/>
      <c r="P62" s="116"/>
      <c r="Q62" s="116"/>
      <c r="R62" s="116"/>
      <c r="S62" s="127"/>
      <c r="T62" s="116"/>
      <c r="U62" s="116"/>
      <c r="V62" s="116"/>
      <c r="W62" s="116"/>
    </row>
    <row r="63" spans="10:23" x14ac:dyDescent="0.2">
      <c r="J63" s="24"/>
      <c r="P63" s="116"/>
      <c r="Q63" s="116"/>
      <c r="R63" s="116"/>
      <c r="S63" s="127"/>
      <c r="T63" s="116"/>
      <c r="U63" s="116"/>
      <c r="V63" s="116"/>
      <c r="W63" s="116"/>
    </row>
    <row r="64" spans="10:23" x14ac:dyDescent="0.2">
      <c r="J64" s="24"/>
      <c r="P64" s="116"/>
      <c r="Q64" s="116"/>
      <c r="R64" s="116"/>
      <c r="S64" s="127"/>
      <c r="T64" s="116"/>
      <c r="U64" s="116"/>
      <c r="V64" s="116"/>
      <c r="W64" s="116"/>
    </row>
    <row r="65" spans="10:23" x14ac:dyDescent="0.2">
      <c r="J65" s="24"/>
      <c r="P65" s="116"/>
      <c r="Q65" s="116"/>
      <c r="R65" s="116"/>
      <c r="S65" s="127"/>
      <c r="T65" s="116"/>
      <c r="U65" s="116"/>
      <c r="V65" s="116"/>
      <c r="W65" s="116"/>
    </row>
    <row r="66" spans="10:23" x14ac:dyDescent="0.2">
      <c r="J66" s="24"/>
      <c r="P66" s="116"/>
      <c r="Q66" s="116"/>
      <c r="R66" s="116"/>
      <c r="S66" s="127"/>
      <c r="T66" s="116"/>
      <c r="U66" s="116"/>
      <c r="V66" s="116"/>
      <c r="W66" s="116"/>
    </row>
    <row r="67" spans="10:23" x14ac:dyDescent="0.2">
      <c r="J67" s="24"/>
      <c r="P67" s="116"/>
      <c r="Q67" s="116"/>
      <c r="R67" s="116"/>
      <c r="S67" s="127"/>
      <c r="T67" s="116"/>
      <c r="U67" s="116"/>
      <c r="V67" s="116"/>
      <c r="W67" s="116"/>
    </row>
    <row r="68" spans="10:23" x14ac:dyDescent="0.2">
      <c r="J68" s="24"/>
      <c r="P68" s="116"/>
      <c r="Q68" s="116"/>
      <c r="R68" s="116"/>
      <c r="S68" s="127"/>
      <c r="T68" s="116"/>
      <c r="U68" s="116"/>
      <c r="V68" s="116"/>
      <c r="W68" s="116"/>
    </row>
    <row r="69" spans="10:23" x14ac:dyDescent="0.2">
      <c r="J69" s="24"/>
      <c r="P69" s="116"/>
      <c r="Q69" s="116"/>
      <c r="R69" s="116"/>
      <c r="S69" s="127"/>
      <c r="T69" s="116"/>
      <c r="U69" s="116"/>
      <c r="V69" s="116"/>
      <c r="W69" s="116"/>
    </row>
    <row r="70" spans="10:23" x14ac:dyDescent="0.2">
      <c r="J70" s="25"/>
      <c r="P70" s="116"/>
      <c r="Q70" s="116"/>
      <c r="R70" s="116"/>
      <c r="S70" s="127"/>
      <c r="T70" s="116"/>
      <c r="U70" s="116"/>
      <c r="V70" s="116"/>
      <c r="W70" s="116"/>
    </row>
    <row r="71" spans="10:23" x14ac:dyDescent="0.2">
      <c r="J71" s="25"/>
      <c r="P71" s="116"/>
      <c r="Q71" s="116"/>
      <c r="R71" s="116"/>
      <c r="S71" s="127"/>
      <c r="T71" s="116"/>
      <c r="U71" s="116"/>
      <c r="V71" s="116"/>
      <c r="W71" s="116"/>
    </row>
    <row r="72" spans="10:23" x14ac:dyDescent="0.2">
      <c r="J72" s="25"/>
      <c r="P72" s="116"/>
      <c r="Q72" s="116"/>
      <c r="R72" s="116"/>
      <c r="S72" s="127"/>
      <c r="T72" s="116"/>
      <c r="U72" s="116"/>
      <c r="V72" s="116"/>
      <c r="W72" s="116"/>
    </row>
    <row r="73" spans="10:23" x14ac:dyDescent="0.2">
      <c r="J73" s="25"/>
      <c r="P73" s="116"/>
      <c r="Q73" s="116"/>
      <c r="R73" s="116"/>
      <c r="S73" s="127"/>
      <c r="T73" s="116"/>
      <c r="U73" s="116"/>
      <c r="V73" s="116"/>
      <c r="W73" s="116"/>
    </row>
    <row r="74" spans="10:23" x14ac:dyDescent="0.2">
      <c r="J74" s="25"/>
      <c r="P74" s="116"/>
      <c r="Q74" s="116"/>
      <c r="R74" s="116"/>
      <c r="S74" s="127"/>
      <c r="T74" s="116"/>
      <c r="U74" s="116"/>
      <c r="V74" s="116"/>
      <c r="W74" s="116"/>
    </row>
    <row r="75" spans="10:23" x14ac:dyDescent="0.2">
      <c r="J75" s="25"/>
      <c r="P75" s="116"/>
      <c r="Q75" s="116"/>
      <c r="R75" s="116"/>
      <c r="S75" s="127"/>
      <c r="T75" s="116"/>
      <c r="U75" s="116"/>
      <c r="V75" s="116"/>
      <c r="W75" s="116"/>
    </row>
    <row r="76" spans="10:23" x14ac:dyDescent="0.2">
      <c r="J76" s="25"/>
      <c r="P76" s="116"/>
      <c r="Q76" s="116"/>
      <c r="R76" s="116"/>
      <c r="S76" s="127"/>
      <c r="T76" s="116"/>
      <c r="U76" s="116"/>
      <c r="V76" s="116"/>
      <c r="W76" s="116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60BYRYbGSKP6jcQpo/DL+j7Q/6oJovZ3zloNX+IikSjIkvzm5FQoo1evWF8F317YwgU5F2rntkYTy/Pcwutkow==" saltValue="7J7s48592EJmA0xQekkR5Q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195" priority="7">
      <formula>AND($K$19&gt;0,$K$19&lt;&gt;$H$9)</formula>
    </cfRule>
  </conditionalFormatting>
  <conditionalFormatting sqref="K22">
    <cfRule type="expression" dxfId="194" priority="6">
      <formula>AND($K$22&gt;0,$K$22&lt;&gt;$H$12)</formula>
    </cfRule>
  </conditionalFormatting>
  <conditionalFormatting sqref="K23">
    <cfRule type="expression" dxfId="193" priority="5" stopIfTrue="1">
      <formula>AND($K$23&gt;0,$K$23&lt;&gt;$H$13)</formula>
    </cfRule>
  </conditionalFormatting>
  <conditionalFormatting sqref="K24">
    <cfRule type="expression" dxfId="192" priority="4">
      <formula>AND($K$24&gt;0,$K$24&lt;&gt;$H$14)</formula>
    </cfRule>
  </conditionalFormatting>
  <conditionalFormatting sqref="J8:L8">
    <cfRule type="expression" dxfId="191" priority="3">
      <formula>$J$8&lt;&gt;""</formula>
    </cfRule>
  </conditionalFormatting>
  <conditionalFormatting sqref="B38:L38">
    <cfRule type="expression" dxfId="190" priority="2">
      <formula>AND($B$38&gt;0,$B$38&lt;&gt;$H$15)</formula>
    </cfRule>
  </conditionalFormatting>
  <conditionalFormatting sqref="E28">
    <cfRule type="expression" dxfId="189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8C6F4CA-9C54-4FB1-8BA6-2D04C69CFE26}">
          <x14:formula1>
            <xm:f>BD!$H$1:$H$21</xm:f>
          </x14:formula1>
          <xm:sqref>Q2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06AC6-2C76-413A-863C-C5A3B65D11F7}">
  <dimension ref="A1:BM394"/>
  <sheetViews>
    <sheetView zoomScaleNormal="100" zoomScaleSheetLayoutView="85" zoomScalePageLayoutView="70" workbookViewId="0">
      <selection activeCell="B8" sqref="B8"/>
    </sheetView>
  </sheetViews>
  <sheetFormatPr baseColWidth="10" defaultColWidth="10.85546875" defaultRowHeight="20.100000000000001" customHeight="1" x14ac:dyDescent="0.2"/>
  <cols>
    <col min="1" max="1" width="18.140625" style="30" customWidth="1"/>
    <col min="2" max="2" width="122.85546875" style="4" customWidth="1"/>
    <col min="3" max="3" width="21.5703125" style="4" customWidth="1"/>
    <col min="4" max="4" width="18.140625" style="4" customWidth="1"/>
    <col min="5" max="5" width="25.140625" style="4" customWidth="1"/>
    <col min="6" max="6" width="6.42578125" style="46" customWidth="1"/>
    <col min="7" max="8" width="28" style="46" customWidth="1"/>
    <col min="9" max="9" width="16.28515625" style="46" customWidth="1"/>
    <col min="10" max="10" width="12.85546875" style="4" customWidth="1"/>
    <col min="11" max="11" width="18.5703125" style="4" customWidth="1"/>
    <col min="12" max="12" width="23.42578125" style="8" customWidth="1"/>
    <col min="13" max="13" width="25.85546875" style="8" customWidth="1"/>
    <col min="14" max="63" width="10.85546875" style="46"/>
    <col min="64" max="16384" width="10.85546875" style="4"/>
  </cols>
  <sheetData>
    <row r="1" spans="1:65" s="5" customFormat="1" ht="30.75" x14ac:dyDescent="0.2">
      <c r="A1" s="273" t="str">
        <f>+'1.INTRO'!A2</f>
        <v>0001_ACRONIMO_XYZ</v>
      </c>
      <c r="B1" s="273"/>
      <c r="C1" s="273"/>
      <c r="D1" s="273"/>
      <c r="E1" s="273"/>
      <c r="F1" s="45"/>
      <c r="G1" s="125" t="s">
        <v>299</v>
      </c>
      <c r="H1" s="125" t="s">
        <v>499</v>
      </c>
      <c r="I1" s="45"/>
      <c r="J1" s="26"/>
      <c r="K1" s="26"/>
      <c r="L1" s="4"/>
      <c r="M1" s="4"/>
      <c r="N1" s="46"/>
      <c r="O1" s="47"/>
      <c r="P1" s="47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"/>
      <c r="BM1" s="4"/>
    </row>
    <row r="2" spans="1:65" s="5" customFormat="1" ht="30.75" x14ac:dyDescent="0.2">
      <c r="A2" s="273" t="str">
        <f ca="1">INDIRECT(J6)</f>
        <v>Escribir denominación B2</v>
      </c>
      <c r="B2" s="273"/>
      <c r="C2" s="273"/>
      <c r="D2" s="273"/>
      <c r="E2" s="273"/>
      <c r="F2" s="45"/>
      <c r="G2" s="126">
        <f>G391</f>
        <v>0</v>
      </c>
      <c r="H2" s="126">
        <f ca="1">+'1.INTRO'!F26</f>
        <v>0</v>
      </c>
      <c r="I2" s="45"/>
      <c r="J2" s="169"/>
      <c r="K2" s="26"/>
      <c r="L2" s="4"/>
      <c r="M2" s="4"/>
      <c r="N2" s="46"/>
      <c r="O2" s="47"/>
      <c r="P2" s="47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"/>
      <c r="BM2" s="4"/>
    </row>
    <row r="3" spans="1:65" s="27" customFormat="1" ht="20.100000000000001" customHeight="1" x14ac:dyDescent="0.2">
      <c r="A3" s="26"/>
      <c r="B3" s="26"/>
      <c r="C3" s="26"/>
      <c r="D3" s="26"/>
      <c r="E3" s="26"/>
      <c r="F3" s="45"/>
      <c r="G3" s="45"/>
      <c r="H3" s="45"/>
      <c r="I3" s="45"/>
      <c r="J3" s="169"/>
      <c r="K3" s="26"/>
      <c r="L3" s="26"/>
      <c r="M3" s="26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26"/>
      <c r="BM3" s="26"/>
    </row>
    <row r="4" spans="1:65" s="44" customFormat="1" ht="24.95" customHeight="1" x14ac:dyDescent="0.2">
      <c r="A4" s="57" t="str">
        <f>"ACTIVIDAD 1: "&amp;'1.INTRO'!B29</f>
        <v>ACTIVIDAD 1: Escribir aquí el título de la actividad 1</v>
      </c>
      <c r="B4" s="58"/>
      <c r="C4" s="59"/>
      <c r="D4" s="59"/>
      <c r="E4" s="60"/>
      <c r="F4" s="48"/>
      <c r="G4" s="48"/>
      <c r="H4" s="48"/>
      <c r="I4" s="153"/>
      <c r="J4" s="155">
        <v>2</v>
      </c>
      <c r="K4" s="43"/>
      <c r="L4" s="43"/>
      <c r="M4" s="43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3"/>
      <c r="BM4" s="43"/>
    </row>
    <row r="5" spans="1:65" s="5" customFormat="1" ht="20.100000000000001" customHeight="1" x14ac:dyDescent="0.2">
      <c r="A5" s="18"/>
      <c r="B5" s="18"/>
      <c r="C5" s="18"/>
      <c r="D5" s="18"/>
      <c r="E5" s="18"/>
      <c r="F5" s="46"/>
      <c r="G5" s="46"/>
      <c r="H5" s="46"/>
      <c r="I5" s="154" t="s">
        <v>501</v>
      </c>
      <c r="J5" s="116" t="str">
        <f>IF(OR(J4="p",J4="e"),"B"&amp;J4&amp;"_detalle!A1","B"&amp;J4&amp;"_detalle!A1")</f>
        <v>B2_detalle!A1</v>
      </c>
      <c r="K5" s="4"/>
      <c r="L5" s="8"/>
      <c r="M5" s="8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"/>
      <c r="BM5" s="4"/>
    </row>
    <row r="6" spans="1:65" s="5" customFormat="1" ht="20.100000000000001" customHeight="1" x14ac:dyDescent="0.2">
      <c r="A6" s="61" t="str">
        <f>+'2.RESUMEN'!$A$6</f>
        <v>1. Personal</v>
      </c>
      <c r="B6" s="62"/>
      <c r="C6" s="62"/>
      <c r="D6" s="62"/>
      <c r="E6" s="63"/>
      <c r="F6" s="46"/>
      <c r="G6" s="46"/>
      <c r="H6" s="46"/>
      <c r="I6" s="154" t="s">
        <v>498</v>
      </c>
      <c r="J6" s="154" t="str">
        <f>"'1.INTRO'!C"&amp;(5+IF(OR(J4="P",J4="E"),1,J4))</f>
        <v>'1.INTRO'!C7</v>
      </c>
      <c r="K6" s="4"/>
      <c r="L6" s="8"/>
      <c r="M6" s="8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"/>
      <c r="BM6" s="4"/>
    </row>
    <row r="7" spans="1:65" s="5" customFormat="1" ht="30" x14ac:dyDescent="0.2">
      <c r="A7" s="52" t="s">
        <v>257</v>
      </c>
      <c r="B7" s="52" t="s">
        <v>258</v>
      </c>
      <c r="C7" s="52" t="s">
        <v>259</v>
      </c>
      <c r="D7" s="52" t="s">
        <v>260</v>
      </c>
      <c r="E7" s="52" t="s">
        <v>19</v>
      </c>
      <c r="F7" s="46"/>
      <c r="G7" s="46"/>
      <c r="H7" s="46"/>
      <c r="I7" s="154" t="s">
        <v>500</v>
      </c>
      <c r="J7" s="154" t="str">
        <f>"'1.INTRO'!F"&amp;(5+IF(OR(J4="P",J4="E"),1,J4))</f>
        <v>'1.INTRO'!F7</v>
      </c>
      <c r="K7" s="4"/>
      <c r="L7" s="8"/>
      <c r="M7" s="8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"/>
      <c r="BM7" s="4"/>
    </row>
    <row r="8" spans="1:65" s="5" customFormat="1" ht="15.75" x14ac:dyDescent="0.2">
      <c r="A8" s="217">
        <v>0</v>
      </c>
      <c r="B8" s="218"/>
      <c r="C8" s="219">
        <v>0</v>
      </c>
      <c r="D8" s="220">
        <v>0</v>
      </c>
      <c r="E8" s="56">
        <f>IF(A8="","",IF(C8="","",IF(D8="","",ROUND(ROUND(D8,4)*ROUND(C8,2)*ROUND(A8,2),2))))</f>
        <v>0</v>
      </c>
      <c r="F8" s="46"/>
      <c r="G8" s="46"/>
      <c r="H8" s="46"/>
      <c r="I8" s="46"/>
      <c r="J8" s="170"/>
      <c r="K8" s="8"/>
      <c r="L8" s="8"/>
      <c r="M8" s="8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"/>
      <c r="BM8" s="4"/>
    </row>
    <row r="9" spans="1:65" s="5" customFormat="1" ht="15.75" x14ac:dyDescent="0.2">
      <c r="A9" s="217">
        <v>0</v>
      </c>
      <c r="B9" s="218"/>
      <c r="C9" s="219">
        <v>0</v>
      </c>
      <c r="D9" s="220">
        <v>0</v>
      </c>
      <c r="E9" s="56">
        <f t="shared" ref="E9:E24" si="0">IF(A9="","",IF(C9="","",IF(D9="","",ROUND(ROUND(D9,4)*ROUND(C9,2)*ROUND(A9,2),2))))</f>
        <v>0</v>
      </c>
      <c r="F9" s="46"/>
      <c r="G9" s="46"/>
      <c r="H9" s="46"/>
      <c r="I9" s="46"/>
      <c r="J9" s="154"/>
      <c r="K9" s="4"/>
      <c r="L9" s="8"/>
      <c r="M9" s="8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"/>
      <c r="BM9" s="4"/>
    </row>
    <row r="10" spans="1:65" s="5" customFormat="1" ht="15.75" x14ac:dyDescent="0.2">
      <c r="A10" s="217">
        <v>0</v>
      </c>
      <c r="B10" s="218"/>
      <c r="C10" s="219">
        <v>0</v>
      </c>
      <c r="D10" s="220">
        <v>0</v>
      </c>
      <c r="E10" s="56">
        <f t="shared" si="0"/>
        <v>0</v>
      </c>
      <c r="F10" s="46"/>
      <c r="G10" s="46"/>
      <c r="H10" s="46"/>
      <c r="I10" s="46"/>
      <c r="J10" s="4"/>
      <c r="K10" s="8"/>
      <c r="L10" s="8"/>
      <c r="M10" s="8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"/>
      <c r="BM10" s="4"/>
    </row>
    <row r="11" spans="1:65" s="5" customFormat="1" ht="15.75" x14ac:dyDescent="0.2">
      <c r="A11" s="217">
        <v>0</v>
      </c>
      <c r="B11" s="218"/>
      <c r="C11" s="219">
        <v>0</v>
      </c>
      <c r="D11" s="220">
        <v>0</v>
      </c>
      <c r="E11" s="56">
        <f t="shared" si="0"/>
        <v>0</v>
      </c>
      <c r="F11" s="46"/>
      <c r="G11" s="46"/>
      <c r="H11" s="46"/>
      <c r="I11" s="46"/>
      <c r="J11" s="8"/>
      <c r="K11" s="8"/>
      <c r="L11" s="8"/>
      <c r="M11" s="8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"/>
      <c r="BM11" s="4"/>
    </row>
    <row r="12" spans="1:65" s="5" customFormat="1" ht="15.75" x14ac:dyDescent="0.2">
      <c r="A12" s="217">
        <v>0</v>
      </c>
      <c r="B12" s="218"/>
      <c r="C12" s="219">
        <v>0</v>
      </c>
      <c r="D12" s="220">
        <v>0</v>
      </c>
      <c r="E12" s="56">
        <f t="shared" si="0"/>
        <v>0</v>
      </c>
      <c r="F12" s="46"/>
      <c r="G12" s="46"/>
      <c r="H12" s="46"/>
      <c r="I12" s="46"/>
      <c r="J12" s="4"/>
      <c r="K12" s="4"/>
      <c r="L12" s="8"/>
      <c r="M12" s="8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"/>
      <c r="BM12" s="4"/>
    </row>
    <row r="13" spans="1:65" s="5" customFormat="1" ht="15.75" x14ac:dyDescent="0.2">
      <c r="A13" s="217">
        <v>0</v>
      </c>
      <c r="B13" s="218"/>
      <c r="C13" s="219">
        <v>0</v>
      </c>
      <c r="D13" s="220">
        <v>0</v>
      </c>
      <c r="E13" s="56">
        <f t="shared" si="0"/>
        <v>0</v>
      </c>
      <c r="F13" s="46"/>
      <c r="G13" s="46"/>
      <c r="H13" s="46"/>
      <c r="I13" s="46"/>
      <c r="J13" s="4"/>
      <c r="K13" s="4"/>
      <c r="L13" s="8"/>
      <c r="M13" s="8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"/>
      <c r="BM13" s="4"/>
    </row>
    <row r="14" spans="1:65" s="5" customFormat="1" ht="15.75" x14ac:dyDescent="0.2">
      <c r="A14" s="217">
        <v>0</v>
      </c>
      <c r="B14" s="218"/>
      <c r="C14" s="219">
        <v>0</v>
      </c>
      <c r="D14" s="220">
        <v>0</v>
      </c>
      <c r="E14" s="56">
        <f t="shared" si="0"/>
        <v>0</v>
      </c>
      <c r="F14" s="46"/>
      <c r="G14" s="46"/>
      <c r="H14" s="46"/>
      <c r="I14" s="46"/>
      <c r="J14" s="4"/>
      <c r="K14" s="4"/>
      <c r="L14" s="8"/>
      <c r="M14" s="8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"/>
      <c r="BM14" s="4"/>
    </row>
    <row r="15" spans="1:65" s="5" customFormat="1" ht="15.75" x14ac:dyDescent="0.2">
      <c r="A15" s="217">
        <v>0</v>
      </c>
      <c r="B15" s="218"/>
      <c r="C15" s="219">
        <v>0</v>
      </c>
      <c r="D15" s="220">
        <v>0</v>
      </c>
      <c r="E15" s="56">
        <f t="shared" si="0"/>
        <v>0</v>
      </c>
      <c r="F15" s="46"/>
      <c r="G15" s="46"/>
      <c r="H15" s="46"/>
      <c r="I15" s="46"/>
      <c r="J15" s="4"/>
      <c r="K15" s="4"/>
      <c r="L15" s="8"/>
      <c r="M15" s="8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"/>
      <c r="BM15" s="4"/>
    </row>
    <row r="16" spans="1:65" s="5" customFormat="1" ht="15.75" x14ac:dyDescent="0.2">
      <c r="A16" s="217">
        <v>0</v>
      </c>
      <c r="B16" s="218"/>
      <c r="C16" s="219">
        <v>0</v>
      </c>
      <c r="D16" s="220">
        <v>0</v>
      </c>
      <c r="E16" s="56">
        <f t="shared" si="0"/>
        <v>0</v>
      </c>
      <c r="F16" s="46"/>
      <c r="G16" s="46"/>
      <c r="H16" s="46"/>
      <c r="I16" s="46"/>
      <c r="J16" s="4"/>
      <c r="K16" s="4"/>
      <c r="L16" s="8"/>
      <c r="M16" s="8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"/>
      <c r="BM16" s="4"/>
    </row>
    <row r="17" spans="1:65" s="5" customFormat="1" ht="15.75" x14ac:dyDescent="0.2">
      <c r="A17" s="217">
        <v>0</v>
      </c>
      <c r="B17" s="218"/>
      <c r="C17" s="219">
        <v>0</v>
      </c>
      <c r="D17" s="220">
        <v>0</v>
      </c>
      <c r="E17" s="56">
        <f t="shared" si="0"/>
        <v>0</v>
      </c>
      <c r="F17" s="46"/>
      <c r="G17" s="46"/>
      <c r="H17" s="46"/>
      <c r="I17" s="46"/>
      <c r="J17" s="4"/>
      <c r="K17" s="4"/>
      <c r="L17" s="8"/>
      <c r="M17" s="8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"/>
      <c r="BM17" s="4"/>
    </row>
    <row r="18" spans="1:65" s="5" customFormat="1" ht="15.75" x14ac:dyDescent="0.2">
      <c r="A18" s="217">
        <v>0</v>
      </c>
      <c r="B18" s="218"/>
      <c r="C18" s="219">
        <v>0</v>
      </c>
      <c r="D18" s="220">
        <v>0</v>
      </c>
      <c r="E18" s="56">
        <f t="shared" si="0"/>
        <v>0</v>
      </c>
      <c r="F18" s="46"/>
      <c r="G18" s="46"/>
      <c r="H18" s="46"/>
      <c r="I18" s="46"/>
      <c r="J18" s="4"/>
      <c r="K18" s="4"/>
      <c r="L18" s="8"/>
      <c r="M18" s="8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"/>
      <c r="BM18" s="4"/>
    </row>
    <row r="19" spans="1:65" s="5" customFormat="1" ht="15.75" x14ac:dyDescent="0.2">
      <c r="A19" s="217">
        <v>0</v>
      </c>
      <c r="B19" s="218"/>
      <c r="C19" s="219">
        <v>0</v>
      </c>
      <c r="D19" s="220">
        <v>0</v>
      </c>
      <c r="E19" s="56">
        <f t="shared" si="0"/>
        <v>0</v>
      </c>
      <c r="F19" s="46"/>
      <c r="G19" s="46"/>
      <c r="H19" s="46"/>
      <c r="I19" s="46"/>
      <c r="J19" s="4"/>
      <c r="K19" s="4"/>
      <c r="L19" s="8"/>
      <c r="M19" s="8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"/>
      <c r="BM19" s="4"/>
    </row>
    <row r="20" spans="1:65" s="5" customFormat="1" ht="15.75" x14ac:dyDescent="0.2">
      <c r="A20" s="217">
        <v>0</v>
      </c>
      <c r="B20" s="218"/>
      <c r="C20" s="219">
        <v>0</v>
      </c>
      <c r="D20" s="220">
        <v>0</v>
      </c>
      <c r="E20" s="56">
        <f t="shared" si="0"/>
        <v>0</v>
      </c>
      <c r="F20" s="46"/>
      <c r="G20" s="46"/>
      <c r="H20" s="46"/>
      <c r="I20" s="46"/>
      <c r="J20" s="4"/>
      <c r="K20" s="4"/>
      <c r="L20" s="8"/>
      <c r="M20" s="8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"/>
      <c r="BM20" s="4"/>
    </row>
    <row r="21" spans="1:65" s="5" customFormat="1" ht="15.75" x14ac:dyDescent="0.2">
      <c r="A21" s="217">
        <v>0</v>
      </c>
      <c r="B21" s="218"/>
      <c r="C21" s="219">
        <v>0</v>
      </c>
      <c r="D21" s="220">
        <v>0</v>
      </c>
      <c r="E21" s="56">
        <f t="shared" si="0"/>
        <v>0</v>
      </c>
      <c r="F21" s="46"/>
      <c r="G21" s="46"/>
      <c r="H21" s="46"/>
      <c r="I21" s="46"/>
      <c r="J21" s="4"/>
      <c r="K21" s="4"/>
      <c r="L21" s="8"/>
      <c r="M21" s="8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"/>
      <c r="BM21" s="4"/>
    </row>
    <row r="22" spans="1:65" s="5" customFormat="1" ht="15.75" x14ac:dyDescent="0.2">
      <c r="A22" s="217">
        <v>0</v>
      </c>
      <c r="B22" s="218"/>
      <c r="C22" s="219">
        <v>0</v>
      </c>
      <c r="D22" s="220">
        <v>0</v>
      </c>
      <c r="E22" s="56">
        <f t="shared" si="0"/>
        <v>0</v>
      </c>
      <c r="F22" s="46"/>
      <c r="G22" s="46"/>
      <c r="H22" s="46"/>
      <c r="I22" s="46"/>
      <c r="J22" s="4"/>
      <c r="K22" s="4"/>
      <c r="L22" s="8"/>
      <c r="M22" s="8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"/>
      <c r="BM22" s="4"/>
    </row>
    <row r="23" spans="1:65" s="5" customFormat="1" ht="15.75" x14ac:dyDescent="0.2">
      <c r="A23" s="217">
        <v>0</v>
      </c>
      <c r="B23" s="218"/>
      <c r="C23" s="219">
        <v>0</v>
      </c>
      <c r="D23" s="220">
        <v>0</v>
      </c>
      <c r="E23" s="56">
        <f t="shared" si="0"/>
        <v>0</v>
      </c>
      <c r="F23" s="46"/>
      <c r="G23" s="46"/>
      <c r="H23" s="46"/>
      <c r="I23" s="46"/>
      <c r="J23" s="4"/>
      <c r="K23" s="4"/>
      <c r="L23" s="8"/>
      <c r="M23" s="8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"/>
      <c r="BM23" s="4"/>
    </row>
    <row r="24" spans="1:65" s="5" customFormat="1" ht="15.75" x14ac:dyDescent="0.2">
      <c r="A24" s="217">
        <v>0</v>
      </c>
      <c r="B24" s="218"/>
      <c r="C24" s="219">
        <v>0</v>
      </c>
      <c r="D24" s="220">
        <v>0</v>
      </c>
      <c r="E24" s="56">
        <f t="shared" si="0"/>
        <v>0</v>
      </c>
      <c r="F24" s="46"/>
      <c r="G24" s="50" t="s">
        <v>286</v>
      </c>
      <c r="H24" s="50" t="s">
        <v>287</v>
      </c>
      <c r="I24" s="46"/>
      <c r="J24" s="4"/>
      <c r="K24" s="4"/>
      <c r="L24" s="8"/>
      <c r="M24" s="8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"/>
      <c r="BM24" s="4"/>
    </row>
    <row r="25" spans="1:65" s="5" customFormat="1" ht="20.100000000000001" customHeight="1" x14ac:dyDescent="0.2">
      <c r="A25" s="61" t="str">
        <f xml:space="preserve"> "TOTAL"&amp;MID(A6,3,20)</f>
        <v>TOTAL Personal</v>
      </c>
      <c r="B25" s="62"/>
      <c r="C25" s="62"/>
      <c r="D25" s="62"/>
      <c r="E25" s="64">
        <f>SUM(E8:E24)</f>
        <v>0</v>
      </c>
      <c r="F25" s="46"/>
      <c r="G25" s="51">
        <f>+E25</f>
        <v>0</v>
      </c>
      <c r="H25" s="51">
        <f ca="1">+$H$2-INDIRECT($J$7)+G25</f>
        <v>0</v>
      </c>
      <c r="I25" s="46"/>
      <c r="J25" s="4"/>
      <c r="K25" s="4"/>
      <c r="L25" s="8"/>
      <c r="M25" s="8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"/>
      <c r="BM25" s="4"/>
    </row>
    <row r="26" spans="1:65" s="5" customFormat="1" ht="20.100000000000001" customHeight="1" x14ac:dyDescent="0.2">
      <c r="A26" s="13"/>
      <c r="B26" s="13"/>
      <c r="C26" s="13"/>
      <c r="D26" s="13"/>
      <c r="E26" s="13"/>
      <c r="F26" s="46"/>
      <c r="G26" s="46"/>
      <c r="H26" s="46"/>
      <c r="I26" s="46"/>
      <c r="J26" s="4"/>
      <c r="K26" s="4"/>
      <c r="L26" s="8"/>
      <c r="M26" s="8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"/>
      <c r="BM26" s="4"/>
    </row>
    <row r="27" spans="1:65" s="5" customFormat="1" ht="20.100000000000001" customHeight="1" x14ac:dyDescent="0.2">
      <c r="A27" s="68" t="str">
        <f>+'2.RESUMEN'!A7</f>
        <v>2. Oficina y administrativos</v>
      </c>
      <c r="B27" s="69"/>
      <c r="C27" s="69"/>
      <c r="D27" s="69"/>
      <c r="E27" s="73" t="s">
        <v>19</v>
      </c>
      <c r="F27" s="46"/>
      <c r="G27" s="50" t="s">
        <v>286</v>
      </c>
      <c r="H27" s="50" t="s">
        <v>287</v>
      </c>
      <c r="I27" s="46"/>
      <c r="J27" s="4"/>
      <c r="K27" s="4"/>
      <c r="L27" s="8"/>
      <c r="M27" s="4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"/>
      <c r="BM27" s="4"/>
    </row>
    <row r="28" spans="1:65" s="5" customFormat="1" ht="20.100000000000001" customHeight="1" x14ac:dyDescent="0.2">
      <c r="A28" s="70" t="str">
        <f>"Costes simplificados como "&amp;BD!$A$2*100&amp; "% del coste de personal"</f>
        <v>Costes simplificados como 15% del coste de personal</v>
      </c>
      <c r="B28" s="71"/>
      <c r="C28" s="71"/>
      <c r="D28" s="71"/>
      <c r="E28" s="72">
        <f>ROUND(E25*BD!A2,2)</f>
        <v>0</v>
      </c>
      <c r="F28" s="46"/>
      <c r="G28" s="51">
        <f>+E28+G25</f>
        <v>0</v>
      </c>
      <c r="H28" s="51">
        <f ca="1">+$H$2-INDIRECT($J$7)+G28</f>
        <v>0</v>
      </c>
      <c r="I28" s="46"/>
      <c r="J28" s="4"/>
      <c r="K28" s="4"/>
      <c r="L28" s="8"/>
      <c r="M28" s="4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"/>
      <c r="BM28" s="4"/>
    </row>
    <row r="29" spans="1:65" s="5" customFormat="1" ht="20.100000000000001" customHeight="1" x14ac:dyDescent="0.2">
      <c r="A29" s="13"/>
      <c r="B29" s="13"/>
      <c r="C29" s="13"/>
      <c r="D29" s="13"/>
      <c r="E29" s="13"/>
      <c r="F29" s="46"/>
      <c r="G29" s="46"/>
      <c r="H29" s="46"/>
      <c r="I29" s="46"/>
      <c r="J29" s="4"/>
      <c r="K29" s="4"/>
      <c r="L29" s="4"/>
      <c r="M29" s="4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"/>
      <c r="BM29" s="4"/>
    </row>
    <row r="30" spans="1:65" s="5" customFormat="1" ht="20.100000000000001" customHeight="1" x14ac:dyDescent="0.2">
      <c r="A30" s="68" t="str">
        <f>+'2.RESUMEN'!A8</f>
        <v>3. Viaje y alojamiento</v>
      </c>
      <c r="B30" s="69"/>
      <c r="C30" s="69"/>
      <c r="D30" s="69"/>
      <c r="E30" s="73" t="s">
        <v>19</v>
      </c>
      <c r="F30" s="46"/>
      <c r="G30" s="50" t="s">
        <v>286</v>
      </c>
      <c r="H30" s="50" t="s">
        <v>287</v>
      </c>
      <c r="I30" s="46"/>
      <c r="J30" s="4"/>
      <c r="K30" s="4"/>
      <c r="L30" s="4"/>
      <c r="M30" s="4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"/>
      <c r="BM30" s="4"/>
    </row>
    <row r="31" spans="1:65" s="5" customFormat="1" ht="20.100000000000001" customHeight="1" x14ac:dyDescent="0.2">
      <c r="A31" s="70" t="str">
        <f>"Costes simplificados como "&amp;BD!$A$3*100&amp; "% del coste de personal"</f>
        <v>Costes simplificados como 8% del coste de personal</v>
      </c>
      <c r="B31" s="71"/>
      <c r="C31" s="71"/>
      <c r="D31" s="71"/>
      <c r="E31" s="72">
        <f>ROUND(E25*BD!$A$3,2)</f>
        <v>0</v>
      </c>
      <c r="F31" s="46"/>
      <c r="G31" s="51">
        <f>+E31+G28</f>
        <v>0</v>
      </c>
      <c r="H31" s="51">
        <f ca="1">+$H$2-INDIRECT($J$7)+G31</f>
        <v>0</v>
      </c>
      <c r="I31" s="46"/>
      <c r="J31" s="4"/>
      <c r="K31" s="4"/>
      <c r="L31" s="4"/>
      <c r="M31" s="4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"/>
      <c r="BM31" s="4"/>
    </row>
    <row r="32" spans="1:65" s="5" customFormat="1" ht="20.100000000000001" customHeight="1" x14ac:dyDescent="0.2">
      <c r="A32" s="13"/>
      <c r="B32" s="13"/>
      <c r="C32" s="13"/>
      <c r="D32" s="13"/>
      <c r="E32" s="13"/>
      <c r="F32" s="46"/>
      <c r="G32" s="46"/>
      <c r="H32" s="46"/>
      <c r="I32" s="46"/>
      <c r="J32" s="4"/>
      <c r="K32" s="4"/>
      <c r="L32" s="4"/>
      <c r="M32" s="4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"/>
      <c r="BM32" s="4"/>
    </row>
    <row r="33" spans="1:65" s="5" customFormat="1" ht="20.100000000000001" customHeight="1" x14ac:dyDescent="0.2">
      <c r="A33" s="61" t="str">
        <f>+'2.RESUMEN'!A9</f>
        <v>4. Servicios y asesoramiento externos</v>
      </c>
      <c r="B33" s="62"/>
      <c r="C33" s="62"/>
      <c r="D33" s="62"/>
      <c r="E33" s="63"/>
      <c r="F33" s="46"/>
      <c r="G33" s="46"/>
      <c r="H33" s="46"/>
      <c r="I33" s="46"/>
      <c r="J33" s="4"/>
      <c r="K33" s="4"/>
      <c r="L33" s="4"/>
      <c r="M33" s="4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"/>
      <c r="BM33" s="4"/>
    </row>
    <row r="34" spans="1:65" s="5" customFormat="1" ht="30" x14ac:dyDescent="0.2">
      <c r="A34" s="52" t="s">
        <v>273</v>
      </c>
      <c r="B34" s="52" t="s">
        <v>274</v>
      </c>
      <c r="C34" s="52" t="s">
        <v>261</v>
      </c>
      <c r="D34" s="52" t="s">
        <v>34</v>
      </c>
      <c r="E34" s="52" t="s">
        <v>19</v>
      </c>
      <c r="F34" s="46"/>
      <c r="G34" s="46"/>
      <c r="H34" s="46"/>
      <c r="I34" s="46"/>
      <c r="J34" s="8"/>
      <c r="K34" s="8"/>
      <c r="L34" s="4"/>
      <c r="M34" s="4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"/>
      <c r="BM34" s="4"/>
    </row>
    <row r="35" spans="1:65" s="5" customFormat="1" ht="15.75" x14ac:dyDescent="0.2">
      <c r="A35" s="217">
        <v>0</v>
      </c>
      <c r="B35" s="218"/>
      <c r="C35" s="219">
        <v>0</v>
      </c>
      <c r="D35" s="220">
        <v>0</v>
      </c>
      <c r="E35" s="56">
        <f t="shared" ref="E35:E47" si="1">IF(A35="","",IF(C35="","",IF(D35="","",ROUND(ROUND(D35,4)*ROUND(C35,2)*ROUND(A35,2),2))))</f>
        <v>0</v>
      </c>
      <c r="F35" s="46"/>
      <c r="G35" s="46"/>
      <c r="H35" s="46"/>
      <c r="I35" s="46"/>
      <c r="J35" s="8"/>
      <c r="K35" s="8"/>
      <c r="L35" s="4"/>
      <c r="M35" s="4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"/>
      <c r="BM35" s="4"/>
    </row>
    <row r="36" spans="1:65" s="5" customFormat="1" ht="15.75" x14ac:dyDescent="0.2">
      <c r="A36" s="217">
        <v>0</v>
      </c>
      <c r="B36" s="218"/>
      <c r="C36" s="219">
        <v>0</v>
      </c>
      <c r="D36" s="220">
        <v>0</v>
      </c>
      <c r="E36" s="56">
        <f t="shared" si="1"/>
        <v>0</v>
      </c>
      <c r="F36" s="46"/>
      <c r="G36" s="46"/>
      <c r="H36" s="46"/>
      <c r="I36" s="46"/>
      <c r="J36" s="4"/>
      <c r="K36" s="4"/>
      <c r="L36" s="4"/>
      <c r="M36" s="8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"/>
      <c r="BM36" s="4"/>
    </row>
    <row r="37" spans="1:65" s="5" customFormat="1" ht="15.75" x14ac:dyDescent="0.2">
      <c r="A37" s="217">
        <v>0</v>
      </c>
      <c r="B37" s="218"/>
      <c r="C37" s="219">
        <v>0</v>
      </c>
      <c r="D37" s="220">
        <v>0</v>
      </c>
      <c r="E37" s="56">
        <f t="shared" si="1"/>
        <v>0</v>
      </c>
      <c r="F37" s="46"/>
      <c r="G37" s="46"/>
      <c r="H37" s="46"/>
      <c r="I37" s="46"/>
      <c r="J37" s="8"/>
      <c r="K37" s="8"/>
      <c r="L37" s="4"/>
      <c r="M37" s="4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"/>
      <c r="BM37" s="4"/>
    </row>
    <row r="38" spans="1:65" s="5" customFormat="1" ht="15.75" x14ac:dyDescent="0.2">
      <c r="A38" s="217">
        <v>0</v>
      </c>
      <c r="B38" s="218"/>
      <c r="C38" s="219">
        <v>0</v>
      </c>
      <c r="D38" s="220">
        <v>0</v>
      </c>
      <c r="E38" s="56">
        <f t="shared" si="1"/>
        <v>0</v>
      </c>
      <c r="F38" s="46"/>
      <c r="G38" s="46"/>
      <c r="H38" s="46"/>
      <c r="I38" s="46"/>
      <c r="J38" s="8"/>
      <c r="K38" s="8"/>
      <c r="L38" s="4"/>
      <c r="M38" s="4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"/>
      <c r="BM38" s="4"/>
    </row>
    <row r="39" spans="1:65" s="5" customFormat="1" ht="15.75" x14ac:dyDescent="0.2">
      <c r="A39" s="217">
        <v>0</v>
      </c>
      <c r="B39" s="218"/>
      <c r="C39" s="219">
        <v>0</v>
      </c>
      <c r="D39" s="220">
        <v>0</v>
      </c>
      <c r="E39" s="56">
        <f t="shared" si="1"/>
        <v>0</v>
      </c>
      <c r="F39" s="46"/>
      <c r="G39" s="46"/>
      <c r="H39" s="46"/>
      <c r="I39" s="46"/>
      <c r="J39" s="4"/>
      <c r="K39" s="4"/>
      <c r="L39" s="4"/>
      <c r="M39" s="8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"/>
      <c r="BM39" s="4"/>
    </row>
    <row r="40" spans="1:65" s="5" customFormat="1" ht="15.75" x14ac:dyDescent="0.2">
      <c r="A40" s="217">
        <v>0</v>
      </c>
      <c r="B40" s="218"/>
      <c r="C40" s="219">
        <v>0</v>
      </c>
      <c r="D40" s="220">
        <v>0</v>
      </c>
      <c r="E40" s="56">
        <f t="shared" si="1"/>
        <v>0</v>
      </c>
      <c r="F40" s="46"/>
      <c r="G40" s="46"/>
      <c r="H40" s="46"/>
      <c r="I40" s="46"/>
      <c r="J40" s="4"/>
      <c r="K40" s="4"/>
      <c r="L40" s="4"/>
      <c r="M40" s="4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"/>
      <c r="BM40" s="4"/>
    </row>
    <row r="41" spans="1:65" s="5" customFormat="1" ht="15.75" x14ac:dyDescent="0.2">
      <c r="A41" s="217">
        <v>0</v>
      </c>
      <c r="B41" s="218"/>
      <c r="C41" s="219">
        <v>0</v>
      </c>
      <c r="D41" s="220">
        <v>0</v>
      </c>
      <c r="E41" s="56">
        <f t="shared" si="1"/>
        <v>0</v>
      </c>
      <c r="F41" s="46"/>
      <c r="G41" s="46"/>
      <c r="H41" s="46"/>
      <c r="I41" s="46"/>
      <c r="J41" s="8"/>
      <c r="K41" s="4"/>
      <c r="L41" s="166"/>
      <c r="M41" s="4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"/>
      <c r="BM41" s="4"/>
    </row>
    <row r="42" spans="1:65" s="5" customFormat="1" ht="15.75" x14ac:dyDescent="0.2">
      <c r="A42" s="217">
        <v>0</v>
      </c>
      <c r="B42" s="218"/>
      <c r="C42" s="219">
        <v>0</v>
      </c>
      <c r="D42" s="220">
        <v>0</v>
      </c>
      <c r="E42" s="56">
        <f t="shared" si="1"/>
        <v>0</v>
      </c>
      <c r="F42" s="46"/>
      <c r="G42" s="46"/>
      <c r="H42" s="46"/>
      <c r="I42" s="46"/>
      <c r="J42" s="8"/>
      <c r="K42" s="4"/>
      <c r="L42" s="166"/>
      <c r="M42" s="4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"/>
      <c r="BM42" s="4"/>
    </row>
    <row r="43" spans="1:65" s="5" customFormat="1" ht="15.75" x14ac:dyDescent="0.2">
      <c r="A43" s="217">
        <v>0</v>
      </c>
      <c r="B43" s="218"/>
      <c r="C43" s="219">
        <v>0</v>
      </c>
      <c r="D43" s="220">
        <v>0</v>
      </c>
      <c r="E43" s="56">
        <f t="shared" si="1"/>
        <v>0</v>
      </c>
      <c r="F43" s="46"/>
      <c r="G43" s="46"/>
      <c r="H43" s="46"/>
      <c r="I43" s="46"/>
      <c r="J43" s="8"/>
      <c r="K43" s="4"/>
      <c r="L43" s="166"/>
      <c r="M43" s="4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"/>
      <c r="BM43" s="4"/>
    </row>
    <row r="44" spans="1:65" s="5" customFormat="1" ht="15.75" x14ac:dyDescent="0.2">
      <c r="A44" s="217">
        <v>0</v>
      </c>
      <c r="B44" s="218"/>
      <c r="C44" s="219">
        <v>0</v>
      </c>
      <c r="D44" s="220">
        <v>0</v>
      </c>
      <c r="E44" s="56">
        <f t="shared" si="1"/>
        <v>0</v>
      </c>
      <c r="F44" s="46"/>
      <c r="G44" s="46"/>
      <c r="H44" s="46"/>
      <c r="I44" s="46"/>
      <c r="J44" s="8"/>
      <c r="K44" s="4"/>
      <c r="L44" s="166"/>
      <c r="M44" s="4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"/>
      <c r="BM44" s="4"/>
    </row>
    <row r="45" spans="1:65" s="5" customFormat="1" ht="15.75" x14ac:dyDescent="0.2">
      <c r="A45" s="217">
        <v>0</v>
      </c>
      <c r="B45" s="218"/>
      <c r="C45" s="219">
        <v>0</v>
      </c>
      <c r="D45" s="220">
        <v>0</v>
      </c>
      <c r="E45" s="56">
        <f t="shared" si="1"/>
        <v>0</v>
      </c>
      <c r="F45" s="46"/>
      <c r="G45" s="46"/>
      <c r="H45" s="46"/>
      <c r="I45" s="46"/>
      <c r="J45" s="8"/>
      <c r="K45" s="4"/>
      <c r="L45" s="166"/>
      <c r="M45" s="4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"/>
      <c r="BM45" s="4"/>
    </row>
    <row r="46" spans="1:65" s="5" customFormat="1" ht="15.75" x14ac:dyDescent="0.2">
      <c r="A46" s="217">
        <v>0</v>
      </c>
      <c r="B46" s="218"/>
      <c r="C46" s="219">
        <v>0</v>
      </c>
      <c r="D46" s="220">
        <v>0</v>
      </c>
      <c r="E46" s="56">
        <f t="shared" si="1"/>
        <v>0</v>
      </c>
      <c r="F46" s="46"/>
      <c r="G46" s="46"/>
      <c r="H46" s="46"/>
      <c r="I46" s="46"/>
      <c r="J46" s="4"/>
      <c r="K46" s="4"/>
      <c r="L46" s="4"/>
      <c r="M46" s="4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"/>
      <c r="BM46" s="4"/>
    </row>
    <row r="47" spans="1:65" s="5" customFormat="1" ht="15.75" x14ac:dyDescent="0.2">
      <c r="A47" s="217">
        <v>0</v>
      </c>
      <c r="B47" s="218"/>
      <c r="C47" s="219">
        <v>0</v>
      </c>
      <c r="D47" s="220">
        <v>0</v>
      </c>
      <c r="E47" s="56">
        <f t="shared" si="1"/>
        <v>0</v>
      </c>
      <c r="F47" s="46"/>
      <c r="G47" s="50" t="s">
        <v>286</v>
      </c>
      <c r="H47" s="50" t="s">
        <v>287</v>
      </c>
      <c r="I47" s="46"/>
      <c r="J47" s="4"/>
      <c r="K47" s="4"/>
      <c r="L47" s="4"/>
      <c r="M47" s="4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"/>
      <c r="BM47" s="4"/>
    </row>
    <row r="48" spans="1:65" s="5" customFormat="1" ht="20.100000000000001" customHeight="1" x14ac:dyDescent="0.2">
      <c r="A48" s="61" t="str">
        <f xml:space="preserve"> "TOTAL"&amp;MID(A33,3,40)</f>
        <v>TOTAL Servicios y asesoramiento externos</v>
      </c>
      <c r="B48" s="62"/>
      <c r="C48" s="62"/>
      <c r="D48" s="62"/>
      <c r="E48" s="64">
        <f>SUM(E38:E47)</f>
        <v>0</v>
      </c>
      <c r="F48" s="46"/>
      <c r="G48" s="51">
        <f>+E48+G31</f>
        <v>0</v>
      </c>
      <c r="H48" s="51">
        <f ca="1">+$H$2-INDIRECT($J$7)+G48</f>
        <v>0</v>
      </c>
      <c r="I48" s="46"/>
      <c r="J48" s="4"/>
      <c r="K48" s="4"/>
      <c r="L48" s="4"/>
      <c r="M48" s="4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"/>
      <c r="BM48" s="4"/>
    </row>
    <row r="49" spans="1:65" s="5" customFormat="1" ht="20.100000000000001" customHeight="1" x14ac:dyDescent="0.2">
      <c r="A49" s="30"/>
      <c r="B49" s="4"/>
      <c r="C49" s="4"/>
      <c r="D49" s="4"/>
      <c r="E49" s="4"/>
      <c r="F49" s="46"/>
      <c r="G49" s="46"/>
      <c r="H49" s="46"/>
      <c r="I49" s="46"/>
      <c r="J49" s="4"/>
      <c r="K49" s="4"/>
      <c r="L49" s="4"/>
      <c r="M49" s="4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"/>
      <c r="BM49" s="4"/>
    </row>
    <row r="50" spans="1:65" s="5" customFormat="1" ht="20.100000000000001" customHeight="1" x14ac:dyDescent="0.2">
      <c r="A50" s="61" t="str">
        <f>+'2.RESUMEN'!A10</f>
        <v>5. Equipos</v>
      </c>
      <c r="B50" s="62"/>
      <c r="C50" s="62"/>
      <c r="D50" s="62"/>
      <c r="E50" s="63"/>
      <c r="F50" s="46"/>
      <c r="G50" s="46"/>
      <c r="H50" s="46"/>
      <c r="I50" s="46"/>
      <c r="J50" s="4"/>
      <c r="K50" s="4"/>
      <c r="L50" s="4"/>
      <c r="M50" s="4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"/>
      <c r="BM50" s="4"/>
    </row>
    <row r="51" spans="1:65" s="5" customFormat="1" ht="30" x14ac:dyDescent="0.2">
      <c r="A51" s="52" t="s">
        <v>281</v>
      </c>
      <c r="B51" s="52" t="s">
        <v>282</v>
      </c>
      <c r="C51" s="52" t="s">
        <v>283</v>
      </c>
      <c r="D51" s="52" t="s">
        <v>34</v>
      </c>
      <c r="E51" s="52" t="s">
        <v>19</v>
      </c>
      <c r="F51" s="46"/>
      <c r="G51" s="46"/>
      <c r="H51" s="46"/>
      <c r="I51" s="46"/>
      <c r="J51" s="8"/>
      <c r="K51" s="8"/>
      <c r="L51" s="4"/>
      <c r="M51" s="4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"/>
      <c r="BM51" s="4"/>
    </row>
    <row r="52" spans="1:65" s="5" customFormat="1" ht="15.75" x14ac:dyDescent="0.2">
      <c r="A52" s="217">
        <v>0</v>
      </c>
      <c r="B52" s="218"/>
      <c r="C52" s="219">
        <v>0</v>
      </c>
      <c r="D52" s="220">
        <v>0</v>
      </c>
      <c r="E52" s="56">
        <f t="shared" ref="E52:E58" si="2">IF(A52="","",IF(C52="","",IF(D52="","",ROUND(ROUND(D52,4)*ROUND(C52,2)*ROUND(A52,2),2))))</f>
        <v>0</v>
      </c>
      <c r="F52" s="46"/>
      <c r="G52" s="46"/>
      <c r="H52" s="46"/>
      <c r="I52" s="46"/>
      <c r="J52" s="4"/>
      <c r="K52" s="4"/>
      <c r="L52" s="8"/>
      <c r="M52" s="8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"/>
      <c r="BM52" s="4"/>
    </row>
    <row r="53" spans="1:65" s="5" customFormat="1" ht="15.75" x14ac:dyDescent="0.2">
      <c r="A53" s="217">
        <v>0</v>
      </c>
      <c r="B53" s="218"/>
      <c r="C53" s="219">
        <v>0</v>
      </c>
      <c r="D53" s="220">
        <v>0</v>
      </c>
      <c r="E53" s="56">
        <f t="shared" si="2"/>
        <v>0</v>
      </c>
      <c r="F53" s="46"/>
      <c r="G53" s="46"/>
      <c r="H53" s="46"/>
      <c r="I53" s="46"/>
      <c r="J53" s="4"/>
      <c r="K53" s="4"/>
      <c r="L53" s="8"/>
      <c r="M53" s="8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"/>
      <c r="BM53" s="4"/>
    </row>
    <row r="54" spans="1:65" s="5" customFormat="1" ht="15.75" x14ac:dyDescent="0.2">
      <c r="A54" s="217">
        <v>0</v>
      </c>
      <c r="B54" s="218"/>
      <c r="C54" s="219">
        <v>0</v>
      </c>
      <c r="D54" s="220">
        <v>0</v>
      </c>
      <c r="E54" s="56">
        <f t="shared" si="2"/>
        <v>0</v>
      </c>
      <c r="F54" s="46"/>
      <c r="G54" s="46"/>
      <c r="H54" s="46"/>
      <c r="I54" s="46"/>
      <c r="J54" s="4"/>
      <c r="K54" s="4"/>
      <c r="L54" s="8"/>
      <c r="M54" s="8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"/>
      <c r="BM54" s="4"/>
    </row>
    <row r="55" spans="1:65" s="5" customFormat="1" ht="15.75" x14ac:dyDescent="0.2">
      <c r="A55" s="217">
        <v>0</v>
      </c>
      <c r="B55" s="218"/>
      <c r="C55" s="219">
        <v>0</v>
      </c>
      <c r="D55" s="220">
        <v>0</v>
      </c>
      <c r="E55" s="56">
        <f t="shared" si="2"/>
        <v>0</v>
      </c>
      <c r="F55" s="46"/>
      <c r="G55" s="46"/>
      <c r="H55" s="46"/>
      <c r="I55" s="46"/>
      <c r="J55" s="4"/>
      <c r="K55" s="4"/>
      <c r="L55" s="8"/>
      <c r="M55" s="8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"/>
      <c r="BM55" s="4"/>
    </row>
    <row r="56" spans="1:65" s="5" customFormat="1" ht="15.75" x14ac:dyDescent="0.2">
      <c r="A56" s="217">
        <v>0</v>
      </c>
      <c r="B56" s="218"/>
      <c r="C56" s="219">
        <v>0</v>
      </c>
      <c r="D56" s="220">
        <v>0</v>
      </c>
      <c r="E56" s="56">
        <f t="shared" si="2"/>
        <v>0</v>
      </c>
      <c r="F56" s="46"/>
      <c r="G56" s="46"/>
      <c r="H56" s="46"/>
      <c r="I56" s="46"/>
      <c r="J56" s="4"/>
      <c r="K56" s="4"/>
      <c r="L56" s="8"/>
      <c r="M56" s="8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"/>
      <c r="BM56" s="4"/>
    </row>
    <row r="57" spans="1:65" s="5" customFormat="1" ht="15.75" x14ac:dyDescent="0.2">
      <c r="A57" s="217">
        <v>0</v>
      </c>
      <c r="B57" s="218"/>
      <c r="C57" s="219">
        <v>0</v>
      </c>
      <c r="D57" s="220">
        <v>0</v>
      </c>
      <c r="E57" s="56">
        <f t="shared" si="2"/>
        <v>0</v>
      </c>
      <c r="F57" s="46"/>
      <c r="G57" s="46"/>
      <c r="H57" s="46"/>
      <c r="I57" s="46"/>
      <c r="J57" s="4"/>
      <c r="K57" s="4"/>
      <c r="L57" s="8"/>
      <c r="M57" s="8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"/>
      <c r="BM57" s="4"/>
    </row>
    <row r="58" spans="1:65" s="5" customFormat="1" ht="15.75" x14ac:dyDescent="0.2">
      <c r="A58" s="217">
        <v>0</v>
      </c>
      <c r="B58" s="218"/>
      <c r="C58" s="219">
        <v>0</v>
      </c>
      <c r="D58" s="220">
        <v>0</v>
      </c>
      <c r="E58" s="56">
        <f t="shared" si="2"/>
        <v>0</v>
      </c>
      <c r="F58" s="46"/>
      <c r="G58" s="50" t="s">
        <v>286</v>
      </c>
      <c r="H58" s="50" t="s">
        <v>287</v>
      </c>
      <c r="I58" s="46"/>
      <c r="J58" s="4"/>
      <c r="K58" s="4"/>
      <c r="L58" s="8"/>
      <c r="M58" s="8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"/>
      <c r="BM58" s="4"/>
    </row>
    <row r="59" spans="1:65" s="5" customFormat="1" ht="20.100000000000001" customHeight="1" x14ac:dyDescent="0.2">
      <c r="A59" s="61" t="str">
        <f xml:space="preserve"> "TOTAL"&amp;MID(A50,3,20)</f>
        <v>TOTAL Equipos</v>
      </c>
      <c r="B59" s="62"/>
      <c r="C59" s="62"/>
      <c r="D59" s="62"/>
      <c r="E59" s="64">
        <f>SUM(E52:E58)</f>
        <v>0</v>
      </c>
      <c r="F59" s="46"/>
      <c r="G59" s="51">
        <f>+E59+G48</f>
        <v>0</v>
      </c>
      <c r="H59" s="51">
        <f ca="1">+$H$2-INDIRECT($J$7)+G59</f>
        <v>0</v>
      </c>
      <c r="I59" s="46"/>
      <c r="J59" s="4"/>
      <c r="K59" s="4"/>
      <c r="L59" s="8"/>
      <c r="M59" s="8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"/>
      <c r="BM59" s="4"/>
    </row>
    <row r="60" spans="1:65" s="5" customFormat="1" ht="20.100000000000001" customHeight="1" x14ac:dyDescent="0.2">
      <c r="A60" s="30"/>
      <c r="B60" s="4"/>
      <c r="C60" s="4"/>
      <c r="D60" s="4"/>
      <c r="E60" s="4"/>
      <c r="F60" s="46"/>
      <c r="G60" s="46"/>
      <c r="H60" s="46"/>
      <c r="I60" s="46"/>
      <c r="J60" s="4"/>
      <c r="K60" s="4"/>
      <c r="L60" s="8"/>
      <c r="M60" s="8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"/>
      <c r="BM60" s="4"/>
    </row>
    <row r="61" spans="1:65" s="5" customFormat="1" ht="20.100000000000001" customHeight="1" x14ac:dyDescent="0.2">
      <c r="A61" s="61" t="str">
        <f>+'2.RESUMEN'!A11</f>
        <v>6. Infraestructura y obras</v>
      </c>
      <c r="B61" s="62"/>
      <c r="C61" s="62"/>
      <c r="D61" s="62"/>
      <c r="E61" s="63"/>
      <c r="F61" s="46"/>
      <c r="G61" s="46"/>
      <c r="H61" s="46"/>
      <c r="I61" s="46"/>
      <c r="J61" s="4"/>
      <c r="K61" s="4"/>
      <c r="L61" s="8"/>
      <c r="M61" s="8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"/>
      <c r="BM61" s="4"/>
    </row>
    <row r="62" spans="1:65" s="5" customFormat="1" ht="30" x14ac:dyDescent="0.2">
      <c r="A62" s="52" t="s">
        <v>284</v>
      </c>
      <c r="B62" s="52" t="s">
        <v>285</v>
      </c>
      <c r="C62" s="52" t="s">
        <v>35</v>
      </c>
      <c r="D62" s="52" t="s">
        <v>34</v>
      </c>
      <c r="E62" s="52" t="s">
        <v>19</v>
      </c>
      <c r="F62" s="46"/>
      <c r="G62" s="46"/>
      <c r="H62" s="46"/>
      <c r="I62" s="46"/>
      <c r="J62" s="4"/>
      <c r="K62" s="4"/>
      <c r="L62" s="8"/>
      <c r="M62" s="8"/>
      <c r="N62" s="46"/>
      <c r="O62" s="47"/>
      <c r="P62" s="47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"/>
      <c r="BM62" s="4"/>
    </row>
    <row r="63" spans="1:65" s="5" customFormat="1" ht="15.75" x14ac:dyDescent="0.2">
      <c r="A63" s="217">
        <v>0</v>
      </c>
      <c r="B63" s="218"/>
      <c r="C63" s="219">
        <v>0</v>
      </c>
      <c r="D63" s="220">
        <v>0</v>
      </c>
      <c r="E63" s="56">
        <f t="shared" ref="E63:E69" si="3">IF(A63="","",IF(C63="","",IF(D63="","",ROUND(ROUND(D63,4)*ROUND(C63,2)*ROUND(A63,2),2))))</f>
        <v>0</v>
      </c>
      <c r="F63" s="46"/>
      <c r="G63" s="46"/>
      <c r="H63" s="46"/>
      <c r="I63" s="46"/>
      <c r="J63" s="4"/>
      <c r="K63" s="4"/>
      <c r="L63" s="8"/>
      <c r="M63" s="8"/>
      <c r="N63" s="46"/>
      <c r="O63" s="47"/>
      <c r="P63" s="47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"/>
      <c r="BM63" s="4"/>
    </row>
    <row r="64" spans="1:65" s="5" customFormat="1" ht="15.75" x14ac:dyDescent="0.2">
      <c r="A64" s="217">
        <v>0</v>
      </c>
      <c r="B64" s="218"/>
      <c r="C64" s="219">
        <v>0</v>
      </c>
      <c r="D64" s="220">
        <v>0</v>
      </c>
      <c r="E64" s="56">
        <f t="shared" si="3"/>
        <v>0</v>
      </c>
      <c r="F64" s="46"/>
      <c r="G64" s="46"/>
      <c r="H64" s="46"/>
      <c r="I64" s="46"/>
      <c r="J64" s="4"/>
      <c r="K64" s="4"/>
      <c r="L64" s="8"/>
      <c r="M64" s="8"/>
      <c r="N64" s="46"/>
      <c r="O64" s="47"/>
      <c r="P64" s="47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"/>
      <c r="BM64" s="4"/>
    </row>
    <row r="65" spans="1:65" s="5" customFormat="1" ht="15.75" x14ac:dyDescent="0.2">
      <c r="A65" s="217">
        <v>0</v>
      </c>
      <c r="B65" s="218"/>
      <c r="C65" s="219">
        <v>0</v>
      </c>
      <c r="D65" s="220">
        <v>0</v>
      </c>
      <c r="E65" s="56">
        <f t="shared" si="3"/>
        <v>0</v>
      </c>
      <c r="F65" s="46"/>
      <c r="G65" s="46"/>
      <c r="H65" s="46"/>
      <c r="I65" s="46"/>
      <c r="J65" s="4"/>
      <c r="K65" s="4"/>
      <c r="L65" s="8"/>
      <c r="M65" s="8"/>
      <c r="N65" s="46"/>
      <c r="O65" s="47"/>
      <c r="P65" s="47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"/>
      <c r="BM65" s="4"/>
    </row>
    <row r="66" spans="1:65" s="5" customFormat="1" ht="15.75" x14ac:dyDescent="0.2">
      <c r="A66" s="217">
        <v>0</v>
      </c>
      <c r="B66" s="218"/>
      <c r="C66" s="219">
        <v>0</v>
      </c>
      <c r="D66" s="220">
        <v>0</v>
      </c>
      <c r="E66" s="56">
        <f t="shared" si="3"/>
        <v>0</v>
      </c>
      <c r="F66" s="46"/>
      <c r="G66" s="46"/>
      <c r="H66" s="46"/>
      <c r="I66" s="46"/>
      <c r="J66" s="4"/>
      <c r="K66" s="4"/>
      <c r="L66" s="8"/>
      <c r="M66" s="8"/>
      <c r="N66" s="46"/>
      <c r="O66" s="47"/>
      <c r="P66" s="47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"/>
      <c r="BM66" s="4"/>
    </row>
    <row r="67" spans="1:65" s="5" customFormat="1" ht="15.75" x14ac:dyDescent="0.2">
      <c r="A67" s="217">
        <v>0</v>
      </c>
      <c r="B67" s="218"/>
      <c r="C67" s="219">
        <v>0</v>
      </c>
      <c r="D67" s="220">
        <v>0</v>
      </c>
      <c r="E67" s="56">
        <f t="shared" si="3"/>
        <v>0</v>
      </c>
      <c r="F67" s="46"/>
      <c r="G67" s="46"/>
      <c r="H67" s="46"/>
      <c r="I67" s="46"/>
      <c r="J67" s="4"/>
      <c r="K67" s="4"/>
      <c r="L67" s="8"/>
      <c r="M67" s="8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"/>
      <c r="BM67" s="4"/>
    </row>
    <row r="68" spans="1:65" s="5" customFormat="1" ht="15.75" x14ac:dyDescent="0.2">
      <c r="A68" s="217">
        <v>0</v>
      </c>
      <c r="B68" s="218"/>
      <c r="C68" s="219">
        <v>0</v>
      </c>
      <c r="D68" s="220">
        <v>0</v>
      </c>
      <c r="E68" s="56">
        <f t="shared" si="3"/>
        <v>0</v>
      </c>
      <c r="F68" s="46"/>
      <c r="G68" s="46"/>
      <c r="H68" s="46"/>
      <c r="I68" s="46"/>
      <c r="J68" s="4"/>
      <c r="K68" s="4"/>
      <c r="L68" s="8"/>
      <c r="M68" s="8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"/>
      <c r="BM68" s="4"/>
    </row>
    <row r="69" spans="1:65" s="5" customFormat="1" ht="15.75" x14ac:dyDescent="0.2">
      <c r="A69" s="217">
        <v>0</v>
      </c>
      <c r="B69" s="218"/>
      <c r="C69" s="219">
        <v>0</v>
      </c>
      <c r="D69" s="220">
        <v>0</v>
      </c>
      <c r="E69" s="56">
        <f t="shared" si="3"/>
        <v>0</v>
      </c>
      <c r="F69" s="46"/>
      <c r="G69" s="50" t="s">
        <v>286</v>
      </c>
      <c r="H69" s="50" t="s">
        <v>287</v>
      </c>
      <c r="I69" s="46"/>
      <c r="J69" s="4"/>
      <c r="K69" s="4"/>
      <c r="L69" s="8"/>
      <c r="M69" s="8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"/>
      <c r="BM69" s="4"/>
    </row>
    <row r="70" spans="1:65" s="5" customFormat="1" ht="20.100000000000001" customHeight="1" x14ac:dyDescent="0.2">
      <c r="A70" s="61" t="str">
        <f xml:space="preserve"> "TOTAL"&amp;MID(A61,3,40)</f>
        <v>TOTAL Infraestructura y obras</v>
      </c>
      <c r="B70" s="62"/>
      <c r="C70" s="62"/>
      <c r="D70" s="62"/>
      <c r="E70" s="64">
        <f>SUM(E64:E69)</f>
        <v>0</v>
      </c>
      <c r="F70" s="46"/>
      <c r="G70" s="51">
        <f>+E70+G59</f>
        <v>0</v>
      </c>
      <c r="H70" s="51">
        <f ca="1">+$H$2-INDIRECT($J$7)+G70</f>
        <v>0</v>
      </c>
      <c r="I70" s="46"/>
      <c r="J70" s="4"/>
      <c r="K70" s="4"/>
      <c r="L70" s="8"/>
      <c r="M70" s="8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"/>
      <c r="BM70" s="4"/>
    </row>
    <row r="71" spans="1:65" s="5" customFormat="1" ht="20.100000000000001" customHeight="1" x14ac:dyDescent="0.2">
      <c r="A71" s="30"/>
      <c r="B71" s="4"/>
      <c r="C71" s="4"/>
      <c r="D71" s="4"/>
      <c r="E71" s="4"/>
      <c r="F71" s="46"/>
      <c r="G71" s="46"/>
      <c r="H71" s="46"/>
      <c r="I71" s="46"/>
      <c r="J71" s="4"/>
      <c r="K71" s="4"/>
      <c r="L71" s="8"/>
      <c r="M71" s="8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"/>
      <c r="BM71" s="4"/>
    </row>
    <row r="72" spans="1:65" s="29" customFormat="1" ht="24.95" customHeight="1" x14ac:dyDescent="0.2">
      <c r="A72" s="65" t="s">
        <v>36</v>
      </c>
      <c r="B72" s="66"/>
      <c r="C72" s="66"/>
      <c r="D72" s="66"/>
      <c r="E72" s="67">
        <f>E25+E28+E31+E48+E59+E70</f>
        <v>0</v>
      </c>
      <c r="F72" s="49"/>
      <c r="G72" s="49"/>
      <c r="H72" s="49"/>
      <c r="I72" s="49"/>
      <c r="J72" s="28"/>
      <c r="K72" s="28"/>
      <c r="L72" s="167"/>
      <c r="M72" s="167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28"/>
      <c r="BM72" s="28"/>
    </row>
    <row r="73" spans="1:65" s="5" customFormat="1" ht="20.100000000000001" customHeight="1" x14ac:dyDescent="0.2">
      <c r="A73" s="31"/>
      <c r="B73" s="8"/>
      <c r="C73" s="8"/>
      <c r="D73" s="8"/>
      <c r="E73" s="8"/>
      <c r="F73" s="46"/>
      <c r="G73" s="46"/>
      <c r="H73" s="46"/>
      <c r="I73" s="46"/>
      <c r="J73" s="4"/>
      <c r="K73" s="4"/>
      <c r="L73" s="8"/>
      <c r="M73" s="8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"/>
      <c r="BM73" s="4"/>
    </row>
    <row r="74" spans="1:65" s="5" customFormat="1" ht="30.75" x14ac:dyDescent="0.2">
      <c r="A74" s="273" t="str">
        <f>+A1</f>
        <v>0001_ACRONIMO_XYZ</v>
      </c>
      <c r="B74" s="273"/>
      <c r="C74" s="273"/>
      <c r="D74" s="273"/>
      <c r="E74" s="273"/>
      <c r="F74" s="45"/>
      <c r="G74" s="45"/>
      <c r="H74" s="45"/>
      <c r="I74" s="45"/>
      <c r="J74" s="26"/>
      <c r="K74" s="26"/>
      <c r="L74" s="4"/>
      <c r="M74" s="4"/>
      <c r="N74" s="46"/>
      <c r="O74" s="47"/>
      <c r="P74" s="47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"/>
      <c r="BM74" s="4"/>
    </row>
    <row r="75" spans="1:65" s="5" customFormat="1" ht="30.75" x14ac:dyDescent="0.2">
      <c r="A75" s="273" t="str">
        <f ca="1">+A2</f>
        <v>Escribir denominación B2</v>
      </c>
      <c r="B75" s="273"/>
      <c r="C75" s="273"/>
      <c r="D75" s="273"/>
      <c r="E75" s="273"/>
      <c r="F75" s="45"/>
      <c r="G75" s="45"/>
      <c r="H75" s="45"/>
      <c r="I75" s="45"/>
      <c r="J75" s="26"/>
      <c r="K75" s="26"/>
      <c r="L75" s="4"/>
      <c r="M75" s="4"/>
      <c r="N75" s="46"/>
      <c r="O75" s="47"/>
      <c r="P75" s="47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"/>
      <c r="BM75" s="4"/>
    </row>
    <row r="76" spans="1:65" s="5" customFormat="1" ht="20.100000000000001" customHeight="1" x14ac:dyDescent="0.2">
      <c r="A76" s="8"/>
      <c r="B76" s="8"/>
      <c r="C76" s="8"/>
      <c r="D76" s="8"/>
      <c r="E76" s="8"/>
      <c r="F76" s="46"/>
      <c r="G76" s="46"/>
      <c r="H76" s="46"/>
      <c r="I76" s="46"/>
      <c r="J76" s="4"/>
      <c r="K76" s="4"/>
      <c r="L76" s="8"/>
      <c r="M76" s="8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"/>
      <c r="BM76" s="4"/>
    </row>
    <row r="77" spans="1:65" s="29" customFormat="1" ht="24.95" customHeight="1" x14ac:dyDescent="0.2">
      <c r="A77" s="57" t="str">
        <f>"ACTIVIDAD 2: "&amp;'1.INTRO'!B30</f>
        <v>ACTIVIDAD 2: Escribir aquí el título de la actividad 2</v>
      </c>
      <c r="B77" s="58"/>
      <c r="C77" s="76"/>
      <c r="D77" s="76"/>
      <c r="E77" s="77"/>
      <c r="F77" s="49"/>
      <c r="G77" s="49"/>
      <c r="H77" s="49"/>
      <c r="I77" s="49"/>
      <c r="J77" s="28"/>
      <c r="K77" s="28"/>
      <c r="L77" s="167"/>
      <c r="M77" s="167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28"/>
      <c r="BM77" s="28"/>
    </row>
    <row r="78" spans="1:65" s="5" customFormat="1" ht="20.100000000000001" customHeight="1" x14ac:dyDescent="0.2">
      <c r="A78" s="8"/>
      <c r="B78" s="8"/>
      <c r="C78" s="8"/>
      <c r="D78" s="8"/>
      <c r="E78" s="8"/>
      <c r="F78" s="46"/>
      <c r="G78" s="46"/>
      <c r="H78" s="46"/>
      <c r="I78" s="46"/>
      <c r="J78" s="4"/>
      <c r="K78" s="4"/>
      <c r="L78" s="8"/>
      <c r="M78" s="8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"/>
      <c r="BM78" s="4"/>
    </row>
    <row r="79" spans="1:65" s="5" customFormat="1" ht="20.100000000000001" customHeight="1" x14ac:dyDescent="0.2">
      <c r="A79" s="61" t="str">
        <f>+A6</f>
        <v>1. Personal</v>
      </c>
      <c r="B79" s="74"/>
      <c r="C79" s="62"/>
      <c r="D79" s="74"/>
      <c r="E79" s="75"/>
      <c r="F79" s="46"/>
      <c r="G79" s="46"/>
      <c r="H79" s="46"/>
      <c r="I79" s="46"/>
      <c r="J79" s="4"/>
      <c r="K79" s="4"/>
      <c r="L79" s="8"/>
      <c r="M79" s="8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"/>
      <c r="BM79" s="4"/>
    </row>
    <row r="80" spans="1:65" s="5" customFormat="1" ht="30" x14ac:dyDescent="0.2">
      <c r="A80" s="52" t="s">
        <v>257</v>
      </c>
      <c r="B80" s="52" t="s">
        <v>258</v>
      </c>
      <c r="C80" s="52" t="s">
        <v>259</v>
      </c>
      <c r="D80" s="52" t="s">
        <v>260</v>
      </c>
      <c r="E80" s="52" t="s">
        <v>19</v>
      </c>
      <c r="F80" s="46"/>
      <c r="G80" s="46"/>
      <c r="H80" s="46"/>
      <c r="I80" s="46"/>
      <c r="J80" s="4"/>
      <c r="K80" s="4"/>
      <c r="L80" s="8"/>
      <c r="M80" s="8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"/>
      <c r="BM80" s="4"/>
    </row>
    <row r="81" spans="1:65" s="5" customFormat="1" ht="15.75" x14ac:dyDescent="0.2">
      <c r="A81" s="217">
        <v>0</v>
      </c>
      <c r="B81" s="218"/>
      <c r="C81" s="219">
        <v>0</v>
      </c>
      <c r="D81" s="220">
        <v>0</v>
      </c>
      <c r="E81" s="56">
        <f>IF(A81="","",IF(C81="","",IF(D81="","",ROUND(ROUND(D81,4)*ROUND(C81,2)*ROUND(A81,2),2))))</f>
        <v>0</v>
      </c>
      <c r="F81" s="46"/>
      <c r="G81" s="46"/>
      <c r="H81" s="46"/>
      <c r="I81" s="46"/>
      <c r="J81" s="4"/>
      <c r="K81" s="4"/>
      <c r="L81" s="8"/>
      <c r="M81" s="8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"/>
      <c r="BM81" s="4"/>
    </row>
    <row r="82" spans="1:65" s="5" customFormat="1" ht="15.75" x14ac:dyDescent="0.2">
      <c r="A82" s="217">
        <v>0</v>
      </c>
      <c r="B82" s="218"/>
      <c r="C82" s="219">
        <v>0</v>
      </c>
      <c r="D82" s="220">
        <v>0</v>
      </c>
      <c r="E82" s="56">
        <f t="shared" ref="E82:E97" si="4">IF(A82="","",IF(C82="","",IF(D82="","",ROUND(ROUND(D82,4)*ROUND(C82,2)*ROUND(A82,2),2))))</f>
        <v>0</v>
      </c>
      <c r="F82" s="46"/>
      <c r="G82" s="46"/>
      <c r="H82" s="46"/>
      <c r="I82" s="46"/>
      <c r="J82" s="4"/>
      <c r="K82" s="4"/>
      <c r="L82" s="8"/>
      <c r="M82" s="8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"/>
      <c r="BM82" s="4"/>
    </row>
    <row r="83" spans="1:65" s="5" customFormat="1" ht="15.75" x14ac:dyDescent="0.2">
      <c r="A83" s="217">
        <v>0</v>
      </c>
      <c r="B83" s="218"/>
      <c r="C83" s="219">
        <v>0</v>
      </c>
      <c r="D83" s="220">
        <v>0</v>
      </c>
      <c r="E83" s="56">
        <f t="shared" si="4"/>
        <v>0</v>
      </c>
      <c r="F83" s="46"/>
      <c r="G83" s="46"/>
      <c r="H83" s="46"/>
      <c r="I83" s="46"/>
      <c r="J83" s="4"/>
      <c r="K83" s="4"/>
      <c r="L83" s="8"/>
      <c r="M83" s="8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"/>
      <c r="BM83" s="4"/>
    </row>
    <row r="84" spans="1:65" s="5" customFormat="1" ht="15.75" x14ac:dyDescent="0.2">
      <c r="A84" s="217">
        <v>0</v>
      </c>
      <c r="B84" s="218"/>
      <c r="C84" s="219">
        <v>0</v>
      </c>
      <c r="D84" s="220">
        <v>0</v>
      </c>
      <c r="E84" s="56">
        <f t="shared" si="4"/>
        <v>0</v>
      </c>
      <c r="F84" s="46"/>
      <c r="G84" s="46"/>
      <c r="H84" s="46"/>
      <c r="I84" s="46"/>
      <c r="J84" s="4"/>
      <c r="K84" s="4"/>
      <c r="L84" s="8"/>
      <c r="M84" s="8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"/>
      <c r="BM84" s="4"/>
    </row>
    <row r="85" spans="1:65" s="5" customFormat="1" ht="15.75" x14ac:dyDescent="0.2">
      <c r="A85" s="217">
        <v>0</v>
      </c>
      <c r="B85" s="218"/>
      <c r="C85" s="219">
        <v>0</v>
      </c>
      <c r="D85" s="220">
        <v>0</v>
      </c>
      <c r="E85" s="56">
        <f t="shared" si="4"/>
        <v>0</v>
      </c>
      <c r="F85" s="46"/>
      <c r="G85" s="46"/>
      <c r="H85" s="46"/>
      <c r="I85" s="46"/>
      <c r="J85" s="4"/>
      <c r="K85" s="4"/>
      <c r="L85" s="8"/>
      <c r="M85" s="8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"/>
      <c r="BM85" s="4"/>
    </row>
    <row r="86" spans="1:65" s="5" customFormat="1" ht="15.75" x14ac:dyDescent="0.2">
      <c r="A86" s="217">
        <v>0</v>
      </c>
      <c r="B86" s="218"/>
      <c r="C86" s="219">
        <v>0</v>
      </c>
      <c r="D86" s="220">
        <v>0</v>
      </c>
      <c r="E86" s="56">
        <f t="shared" si="4"/>
        <v>0</v>
      </c>
      <c r="F86" s="46"/>
      <c r="G86" s="46"/>
      <c r="H86" s="46"/>
      <c r="I86" s="46"/>
      <c r="J86" s="4"/>
      <c r="K86" s="4"/>
      <c r="L86" s="8"/>
      <c r="M86" s="8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"/>
      <c r="BM86" s="4"/>
    </row>
    <row r="87" spans="1:65" s="5" customFormat="1" ht="15.75" x14ac:dyDescent="0.2">
      <c r="A87" s="217">
        <v>0</v>
      </c>
      <c r="B87" s="218"/>
      <c r="C87" s="219">
        <v>0</v>
      </c>
      <c r="D87" s="220">
        <v>0</v>
      </c>
      <c r="E87" s="56">
        <f t="shared" si="4"/>
        <v>0</v>
      </c>
      <c r="F87" s="46"/>
      <c r="G87" s="46"/>
      <c r="H87" s="46"/>
      <c r="I87" s="46"/>
      <c r="J87" s="4"/>
      <c r="K87" s="4"/>
      <c r="L87" s="8"/>
      <c r="M87" s="8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"/>
      <c r="BM87" s="4"/>
    </row>
    <row r="88" spans="1:65" s="5" customFormat="1" ht="15.75" x14ac:dyDescent="0.2">
      <c r="A88" s="217">
        <v>0</v>
      </c>
      <c r="B88" s="218"/>
      <c r="C88" s="219">
        <v>0</v>
      </c>
      <c r="D88" s="220">
        <v>0</v>
      </c>
      <c r="E88" s="56">
        <f t="shared" si="4"/>
        <v>0</v>
      </c>
      <c r="F88" s="46"/>
      <c r="G88" s="46"/>
      <c r="H88" s="46"/>
      <c r="I88" s="46"/>
      <c r="J88" s="4"/>
      <c r="K88" s="4"/>
      <c r="L88" s="8"/>
      <c r="M88" s="8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"/>
      <c r="BM88" s="4"/>
    </row>
    <row r="89" spans="1:65" s="5" customFormat="1" ht="15.75" x14ac:dyDescent="0.2">
      <c r="A89" s="217">
        <v>0</v>
      </c>
      <c r="B89" s="218"/>
      <c r="C89" s="219">
        <v>0</v>
      </c>
      <c r="D89" s="220">
        <v>0</v>
      </c>
      <c r="E89" s="56">
        <f t="shared" si="4"/>
        <v>0</v>
      </c>
      <c r="F89" s="46"/>
      <c r="G89" s="46"/>
      <c r="H89" s="46"/>
      <c r="I89" s="46"/>
      <c r="J89" s="4"/>
      <c r="K89" s="4"/>
      <c r="L89" s="8"/>
      <c r="M89" s="8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"/>
      <c r="BM89" s="4"/>
    </row>
    <row r="90" spans="1:65" s="5" customFormat="1" ht="15.75" x14ac:dyDescent="0.2">
      <c r="A90" s="217">
        <v>0</v>
      </c>
      <c r="B90" s="218"/>
      <c r="C90" s="219">
        <v>0</v>
      </c>
      <c r="D90" s="220">
        <v>0</v>
      </c>
      <c r="E90" s="56">
        <f t="shared" si="4"/>
        <v>0</v>
      </c>
      <c r="F90" s="46"/>
      <c r="G90" s="46"/>
      <c r="H90" s="46"/>
      <c r="I90" s="46"/>
      <c r="J90" s="4"/>
      <c r="K90" s="4"/>
      <c r="L90" s="8"/>
      <c r="M90" s="8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"/>
      <c r="BM90" s="4"/>
    </row>
    <row r="91" spans="1:65" s="5" customFormat="1" ht="15.75" x14ac:dyDescent="0.2">
      <c r="A91" s="217">
        <v>0</v>
      </c>
      <c r="B91" s="218"/>
      <c r="C91" s="219">
        <v>0</v>
      </c>
      <c r="D91" s="220">
        <v>0</v>
      </c>
      <c r="E91" s="56">
        <f t="shared" si="4"/>
        <v>0</v>
      </c>
      <c r="F91" s="46"/>
      <c r="G91" s="46"/>
      <c r="H91" s="46"/>
      <c r="I91" s="46"/>
      <c r="J91" s="4"/>
      <c r="K91" s="4"/>
      <c r="L91" s="8"/>
      <c r="M91" s="8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"/>
      <c r="BM91" s="4"/>
    </row>
    <row r="92" spans="1:65" s="5" customFormat="1" ht="15.75" x14ac:dyDescent="0.2">
      <c r="A92" s="217">
        <v>0</v>
      </c>
      <c r="B92" s="218"/>
      <c r="C92" s="219">
        <v>0</v>
      </c>
      <c r="D92" s="220">
        <v>0</v>
      </c>
      <c r="E92" s="56">
        <f t="shared" si="4"/>
        <v>0</v>
      </c>
      <c r="F92" s="46"/>
      <c r="G92" s="46"/>
      <c r="H92" s="46"/>
      <c r="I92" s="46"/>
      <c r="J92" s="4"/>
      <c r="K92" s="4"/>
      <c r="L92" s="8"/>
      <c r="M92" s="8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"/>
      <c r="BM92" s="4"/>
    </row>
    <row r="93" spans="1:65" s="5" customFormat="1" ht="15.75" x14ac:dyDescent="0.2">
      <c r="A93" s="217">
        <v>0</v>
      </c>
      <c r="B93" s="218"/>
      <c r="C93" s="219">
        <v>0</v>
      </c>
      <c r="D93" s="220">
        <v>0</v>
      </c>
      <c r="E93" s="56">
        <f t="shared" si="4"/>
        <v>0</v>
      </c>
      <c r="F93" s="46"/>
      <c r="G93" s="46"/>
      <c r="H93" s="46"/>
      <c r="I93" s="46"/>
      <c r="J93" s="4"/>
      <c r="K93" s="4"/>
      <c r="L93" s="8"/>
      <c r="M93" s="8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"/>
      <c r="BM93" s="4"/>
    </row>
    <row r="94" spans="1:65" s="5" customFormat="1" ht="15.75" x14ac:dyDescent="0.2">
      <c r="A94" s="217">
        <v>0</v>
      </c>
      <c r="B94" s="218"/>
      <c r="C94" s="219">
        <v>0</v>
      </c>
      <c r="D94" s="220">
        <v>0</v>
      </c>
      <c r="E94" s="56">
        <f t="shared" si="4"/>
        <v>0</v>
      </c>
      <c r="F94" s="46"/>
      <c r="G94" s="46"/>
      <c r="H94" s="46"/>
      <c r="I94" s="46"/>
      <c r="J94" s="4"/>
      <c r="K94" s="4"/>
      <c r="L94" s="8"/>
      <c r="M94" s="8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"/>
      <c r="BM94" s="4"/>
    </row>
    <row r="95" spans="1:65" s="5" customFormat="1" ht="15.75" x14ac:dyDescent="0.2">
      <c r="A95" s="217">
        <v>0</v>
      </c>
      <c r="B95" s="218"/>
      <c r="C95" s="219">
        <v>0</v>
      </c>
      <c r="D95" s="220">
        <v>0</v>
      </c>
      <c r="E95" s="56">
        <f t="shared" si="4"/>
        <v>0</v>
      </c>
      <c r="F95" s="46"/>
      <c r="G95" s="46"/>
      <c r="H95" s="46"/>
      <c r="I95" s="46"/>
      <c r="J95" s="4"/>
      <c r="K95" s="4"/>
      <c r="L95" s="8"/>
      <c r="M95" s="8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"/>
      <c r="BM95" s="4"/>
    </row>
    <row r="96" spans="1:65" s="5" customFormat="1" ht="15.75" x14ac:dyDescent="0.2">
      <c r="A96" s="217">
        <v>0</v>
      </c>
      <c r="B96" s="218"/>
      <c r="C96" s="219">
        <v>0</v>
      </c>
      <c r="D96" s="220">
        <v>0</v>
      </c>
      <c r="E96" s="56">
        <f t="shared" si="4"/>
        <v>0</v>
      </c>
      <c r="F96" s="46"/>
      <c r="G96" s="46"/>
      <c r="H96" s="46"/>
      <c r="I96" s="46"/>
      <c r="J96" s="4"/>
      <c r="K96" s="4"/>
      <c r="L96" s="8"/>
      <c r="M96" s="8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"/>
      <c r="BM96" s="4"/>
    </row>
    <row r="97" spans="1:65" s="5" customFormat="1" ht="15.75" x14ac:dyDescent="0.2">
      <c r="A97" s="217">
        <v>0</v>
      </c>
      <c r="B97" s="218"/>
      <c r="C97" s="219">
        <v>0</v>
      </c>
      <c r="D97" s="220">
        <v>0</v>
      </c>
      <c r="E97" s="56">
        <f t="shared" si="4"/>
        <v>0</v>
      </c>
      <c r="F97" s="46"/>
      <c r="G97" s="50" t="s">
        <v>286</v>
      </c>
      <c r="H97" s="50" t="s">
        <v>287</v>
      </c>
      <c r="I97" s="46"/>
      <c r="J97" s="4"/>
      <c r="K97" s="4"/>
      <c r="L97" s="8"/>
      <c r="M97" s="8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"/>
      <c r="BM97" s="4"/>
    </row>
    <row r="98" spans="1:65" s="5" customFormat="1" ht="20.100000000000001" customHeight="1" x14ac:dyDescent="0.2">
      <c r="A98" s="78" t="str">
        <f xml:space="preserve"> "TOTAL"&amp;MID(A79,3,40)</f>
        <v>TOTAL Personal</v>
      </c>
      <c r="B98" s="74"/>
      <c r="C98" s="74"/>
      <c r="D98" s="74"/>
      <c r="E98" s="79">
        <f>SUM(E81:E97)</f>
        <v>0</v>
      </c>
      <c r="F98" s="46"/>
      <c r="G98" s="51">
        <f>+E98+G70</f>
        <v>0</v>
      </c>
      <c r="H98" s="51">
        <f ca="1">+$H$2-INDIRECT($J$7)+G98</f>
        <v>0</v>
      </c>
      <c r="I98" s="46"/>
      <c r="J98" s="4"/>
      <c r="K98" s="4"/>
      <c r="L98" s="8"/>
      <c r="M98" s="8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"/>
      <c r="BM98" s="4"/>
    </row>
    <row r="99" spans="1:65" s="5" customFormat="1" ht="20.100000000000001" customHeight="1" x14ac:dyDescent="0.2">
      <c r="A99" s="4"/>
      <c r="B99" s="4"/>
      <c r="C99" s="4"/>
      <c r="D99" s="4"/>
      <c r="E99" s="4"/>
      <c r="F99" s="46"/>
      <c r="G99" s="46"/>
      <c r="H99" s="46"/>
      <c r="I99" s="46"/>
      <c r="J99" s="4"/>
      <c r="K99" s="4"/>
      <c r="L99" s="8"/>
      <c r="M99" s="8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"/>
      <c r="BM99" s="4"/>
    </row>
    <row r="100" spans="1:65" s="5" customFormat="1" ht="20.100000000000001" customHeight="1" x14ac:dyDescent="0.2">
      <c r="A100" s="80" t="str">
        <f>+A27</f>
        <v>2. Oficina y administrativos</v>
      </c>
      <c r="B100" s="81"/>
      <c r="C100" s="81"/>
      <c r="D100" s="81"/>
      <c r="E100" s="82" t="s">
        <v>19</v>
      </c>
      <c r="F100" s="46"/>
      <c r="G100" s="50" t="s">
        <v>286</v>
      </c>
      <c r="H100" s="50" t="s">
        <v>287</v>
      </c>
      <c r="I100" s="46"/>
      <c r="J100" s="4"/>
      <c r="K100" s="4"/>
      <c r="L100" s="8"/>
      <c r="M100" s="8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"/>
      <c r="BM100" s="4"/>
    </row>
    <row r="101" spans="1:65" s="5" customFormat="1" ht="20.100000000000001" customHeight="1" x14ac:dyDescent="0.2">
      <c r="A101" s="70" t="str">
        <f>"Costes simplificados como "&amp;BD!$A$2*100&amp; "% del coste de personal"</f>
        <v>Costes simplificados como 15% del coste de personal</v>
      </c>
      <c r="B101" s="83"/>
      <c r="C101" s="71"/>
      <c r="D101" s="71"/>
      <c r="E101" s="84">
        <f>ROUND(E98*0.15,2)</f>
        <v>0</v>
      </c>
      <c r="F101" s="46"/>
      <c r="G101" s="51">
        <f>+E101+G98</f>
        <v>0</v>
      </c>
      <c r="H101" s="51">
        <f ca="1">+$H$2-INDIRECT($J$7)+G101</f>
        <v>0</v>
      </c>
      <c r="I101" s="46"/>
      <c r="J101" s="4"/>
      <c r="K101" s="4"/>
      <c r="L101" s="8"/>
      <c r="M101" s="8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"/>
      <c r="BM101" s="4"/>
    </row>
    <row r="102" spans="1:65" s="5" customFormat="1" ht="20.100000000000001" customHeight="1" x14ac:dyDescent="0.2">
      <c r="A102" s="13"/>
      <c r="B102" s="13"/>
      <c r="C102" s="13"/>
      <c r="D102" s="13"/>
      <c r="E102" s="13"/>
      <c r="F102" s="46"/>
      <c r="G102" s="46"/>
      <c r="H102" s="46"/>
      <c r="I102" s="46"/>
      <c r="J102" s="4"/>
      <c r="K102" s="4"/>
      <c r="L102" s="4"/>
      <c r="M102" s="4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"/>
      <c r="BM102" s="4"/>
    </row>
    <row r="103" spans="1:65" s="5" customFormat="1" ht="20.100000000000001" customHeight="1" x14ac:dyDescent="0.2">
      <c r="A103" s="80" t="str">
        <f>+A30</f>
        <v>3. Viaje y alojamiento</v>
      </c>
      <c r="B103" s="81"/>
      <c r="C103" s="81"/>
      <c r="D103" s="81"/>
      <c r="E103" s="82" t="s">
        <v>19</v>
      </c>
      <c r="F103" s="46"/>
      <c r="G103" s="50" t="s">
        <v>286</v>
      </c>
      <c r="H103" s="50" t="s">
        <v>287</v>
      </c>
      <c r="I103" s="46"/>
      <c r="J103" s="4"/>
      <c r="K103" s="4"/>
      <c r="L103" s="8"/>
      <c r="M103" s="8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"/>
      <c r="BM103" s="4"/>
    </row>
    <row r="104" spans="1:65" s="5" customFormat="1" ht="20.100000000000001" customHeight="1" x14ac:dyDescent="0.2">
      <c r="A104" s="70" t="str">
        <f>"Costes simplificados como "&amp;BD!$A$3*100&amp; "% del coste de personal"</f>
        <v>Costes simplificados como 8% del coste de personal</v>
      </c>
      <c r="B104" s="71"/>
      <c r="C104" s="71"/>
      <c r="D104" s="71"/>
      <c r="E104" s="84">
        <f>ROUND(E98*BD!$A$3,2)</f>
        <v>0</v>
      </c>
      <c r="F104" s="46"/>
      <c r="G104" s="51">
        <f>+E104+G101</f>
        <v>0</v>
      </c>
      <c r="H104" s="51">
        <f ca="1">+$H$2-INDIRECT($J$7)+G104</f>
        <v>0</v>
      </c>
      <c r="I104" s="46"/>
      <c r="J104" s="4"/>
      <c r="K104" s="4"/>
      <c r="L104" s="4"/>
      <c r="M104" s="4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"/>
      <c r="BM104" s="4"/>
    </row>
    <row r="105" spans="1:65" s="5" customFormat="1" ht="20.100000000000001" customHeight="1" x14ac:dyDescent="0.2">
      <c r="A105" s="31"/>
      <c r="B105" s="7"/>
      <c r="C105" s="7"/>
      <c r="D105" s="7"/>
      <c r="E105" s="7"/>
      <c r="F105" s="46"/>
      <c r="G105" s="46"/>
      <c r="H105" s="46"/>
      <c r="I105" s="46"/>
      <c r="J105" s="4"/>
      <c r="K105" s="4"/>
      <c r="L105" s="8"/>
      <c r="M105" s="8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"/>
      <c r="BM105" s="4"/>
    </row>
    <row r="106" spans="1:65" s="5" customFormat="1" ht="20.100000000000001" customHeight="1" x14ac:dyDescent="0.2">
      <c r="A106" s="78" t="str">
        <f>+A33</f>
        <v>4. Servicios y asesoramiento externos</v>
      </c>
      <c r="B106" s="74"/>
      <c r="C106" s="74"/>
      <c r="D106" s="74"/>
      <c r="E106" s="85"/>
      <c r="F106" s="46"/>
      <c r="G106" s="46"/>
      <c r="H106" s="46"/>
      <c r="I106" s="46"/>
      <c r="J106" s="4"/>
      <c r="K106" s="4"/>
      <c r="L106" s="8"/>
      <c r="M106" s="8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"/>
      <c r="BM106" s="4"/>
    </row>
    <row r="107" spans="1:65" s="5" customFormat="1" ht="30" x14ac:dyDescent="0.2">
      <c r="A107" s="52" t="s">
        <v>273</v>
      </c>
      <c r="B107" s="52" t="s">
        <v>274</v>
      </c>
      <c r="C107" s="52" t="s">
        <v>261</v>
      </c>
      <c r="D107" s="52" t="s">
        <v>34</v>
      </c>
      <c r="E107" s="52" t="s">
        <v>19</v>
      </c>
      <c r="F107" s="46"/>
      <c r="G107" s="46"/>
      <c r="H107" s="46"/>
      <c r="I107" s="46"/>
      <c r="J107" s="4"/>
      <c r="K107" s="4"/>
      <c r="L107" s="8"/>
      <c r="M107" s="8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"/>
      <c r="BM107" s="4"/>
    </row>
    <row r="108" spans="1:65" s="5" customFormat="1" ht="15.75" x14ac:dyDescent="0.2">
      <c r="A108" s="217">
        <v>0</v>
      </c>
      <c r="B108" s="218"/>
      <c r="C108" s="219">
        <v>0</v>
      </c>
      <c r="D108" s="220">
        <v>0</v>
      </c>
      <c r="E108" s="56">
        <f t="shared" ref="E108:E120" si="5">IF(A108="","",IF(C108="","",IF(D108="","",ROUND(ROUND(D108,4)*ROUND(C108,2)*ROUND(A108,2),2))))</f>
        <v>0</v>
      </c>
      <c r="F108" s="46"/>
      <c r="G108" s="46"/>
      <c r="H108" s="46"/>
      <c r="I108" s="46"/>
      <c r="J108" s="4"/>
      <c r="K108" s="4"/>
      <c r="L108" s="8"/>
      <c r="M108" s="8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"/>
      <c r="BM108" s="4"/>
    </row>
    <row r="109" spans="1:65" s="5" customFormat="1" ht="15.75" x14ac:dyDescent="0.2">
      <c r="A109" s="217">
        <v>0</v>
      </c>
      <c r="B109" s="218"/>
      <c r="C109" s="219">
        <v>0</v>
      </c>
      <c r="D109" s="220">
        <v>0</v>
      </c>
      <c r="E109" s="56">
        <f t="shared" si="5"/>
        <v>0</v>
      </c>
      <c r="F109" s="46"/>
      <c r="G109" s="46"/>
      <c r="H109" s="46"/>
      <c r="I109" s="46"/>
      <c r="J109" s="4"/>
      <c r="K109" s="4"/>
      <c r="L109" s="8"/>
      <c r="M109" s="8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"/>
      <c r="BM109" s="4"/>
    </row>
    <row r="110" spans="1:65" s="5" customFormat="1" ht="15.75" x14ac:dyDescent="0.2">
      <c r="A110" s="217">
        <v>0</v>
      </c>
      <c r="B110" s="218"/>
      <c r="C110" s="219">
        <v>0</v>
      </c>
      <c r="D110" s="220">
        <v>0</v>
      </c>
      <c r="E110" s="56">
        <f t="shared" si="5"/>
        <v>0</v>
      </c>
      <c r="F110" s="46"/>
      <c r="G110" s="46"/>
      <c r="H110" s="46"/>
      <c r="I110" s="46"/>
      <c r="J110" s="4"/>
      <c r="K110" s="4"/>
      <c r="L110" s="8"/>
      <c r="M110" s="8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"/>
      <c r="BM110" s="4"/>
    </row>
    <row r="111" spans="1:65" s="5" customFormat="1" ht="15.75" x14ac:dyDescent="0.2">
      <c r="A111" s="217">
        <v>0</v>
      </c>
      <c r="B111" s="218"/>
      <c r="C111" s="219">
        <v>0</v>
      </c>
      <c r="D111" s="220">
        <v>0</v>
      </c>
      <c r="E111" s="56">
        <f t="shared" si="5"/>
        <v>0</v>
      </c>
      <c r="F111" s="46"/>
      <c r="G111" s="46"/>
      <c r="H111" s="46"/>
      <c r="I111" s="46"/>
      <c r="J111" s="4"/>
      <c r="K111" s="4"/>
      <c r="L111" s="8"/>
      <c r="M111" s="8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"/>
      <c r="BM111" s="4"/>
    </row>
    <row r="112" spans="1:65" s="5" customFormat="1" ht="15.75" x14ac:dyDescent="0.2">
      <c r="A112" s="217">
        <v>0</v>
      </c>
      <c r="B112" s="218"/>
      <c r="C112" s="219">
        <v>0</v>
      </c>
      <c r="D112" s="220">
        <v>0</v>
      </c>
      <c r="E112" s="56">
        <f t="shared" si="5"/>
        <v>0</v>
      </c>
      <c r="F112" s="46"/>
      <c r="G112" s="46"/>
      <c r="H112" s="46"/>
      <c r="I112" s="46"/>
      <c r="J112" s="4"/>
      <c r="K112" s="4"/>
      <c r="L112" s="8"/>
      <c r="M112" s="8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"/>
      <c r="BM112" s="4"/>
    </row>
    <row r="113" spans="1:65" s="5" customFormat="1" ht="15.75" x14ac:dyDescent="0.2">
      <c r="A113" s="217">
        <v>0</v>
      </c>
      <c r="B113" s="218"/>
      <c r="C113" s="219">
        <v>0</v>
      </c>
      <c r="D113" s="220">
        <v>0</v>
      </c>
      <c r="E113" s="56">
        <f t="shared" si="5"/>
        <v>0</v>
      </c>
      <c r="F113" s="46"/>
      <c r="G113" s="46"/>
      <c r="H113" s="46"/>
      <c r="I113" s="46"/>
      <c r="J113" s="4"/>
      <c r="K113" s="4"/>
      <c r="L113" s="8"/>
      <c r="M113" s="8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"/>
      <c r="BM113" s="4"/>
    </row>
    <row r="114" spans="1:65" s="5" customFormat="1" ht="15.75" x14ac:dyDescent="0.2">
      <c r="A114" s="217">
        <v>0</v>
      </c>
      <c r="B114" s="218"/>
      <c r="C114" s="219">
        <v>0</v>
      </c>
      <c r="D114" s="220">
        <v>0</v>
      </c>
      <c r="E114" s="56">
        <f t="shared" si="5"/>
        <v>0</v>
      </c>
      <c r="F114" s="46"/>
      <c r="G114" s="46"/>
      <c r="H114" s="46"/>
      <c r="I114" s="46"/>
      <c r="J114" s="4"/>
      <c r="K114" s="4"/>
      <c r="L114" s="8"/>
      <c r="M114" s="8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"/>
      <c r="BM114" s="4"/>
    </row>
    <row r="115" spans="1:65" s="5" customFormat="1" ht="15.75" x14ac:dyDescent="0.2">
      <c r="A115" s="217">
        <v>0</v>
      </c>
      <c r="B115" s="218"/>
      <c r="C115" s="219">
        <v>0</v>
      </c>
      <c r="D115" s="220">
        <v>0</v>
      </c>
      <c r="E115" s="56">
        <f t="shared" si="5"/>
        <v>0</v>
      </c>
      <c r="F115" s="46"/>
      <c r="G115" s="46"/>
      <c r="H115" s="46"/>
      <c r="I115" s="46"/>
      <c r="J115" s="4"/>
      <c r="K115" s="4"/>
      <c r="L115" s="8"/>
      <c r="M115" s="8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"/>
      <c r="BM115" s="4"/>
    </row>
    <row r="116" spans="1:65" s="5" customFormat="1" ht="15.75" x14ac:dyDescent="0.2">
      <c r="A116" s="217">
        <v>0</v>
      </c>
      <c r="B116" s="218"/>
      <c r="C116" s="219">
        <v>0</v>
      </c>
      <c r="D116" s="220">
        <v>0</v>
      </c>
      <c r="E116" s="56">
        <f t="shared" si="5"/>
        <v>0</v>
      </c>
      <c r="F116" s="46"/>
      <c r="G116" s="46"/>
      <c r="H116" s="46"/>
      <c r="I116" s="46"/>
      <c r="J116" s="4"/>
      <c r="K116" s="4"/>
      <c r="L116" s="8"/>
      <c r="M116" s="8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"/>
      <c r="BM116" s="4"/>
    </row>
    <row r="117" spans="1:65" s="5" customFormat="1" ht="15.75" x14ac:dyDescent="0.2">
      <c r="A117" s="217">
        <v>0</v>
      </c>
      <c r="B117" s="218"/>
      <c r="C117" s="219">
        <v>0</v>
      </c>
      <c r="D117" s="220">
        <v>0</v>
      </c>
      <c r="E117" s="56">
        <f t="shared" si="5"/>
        <v>0</v>
      </c>
      <c r="F117" s="46"/>
      <c r="G117" s="46"/>
      <c r="H117" s="46"/>
      <c r="I117" s="46"/>
      <c r="J117" s="4"/>
      <c r="K117" s="4"/>
      <c r="L117" s="8"/>
      <c r="M117" s="8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"/>
      <c r="BM117" s="4"/>
    </row>
    <row r="118" spans="1:65" s="5" customFormat="1" ht="15.75" x14ac:dyDescent="0.2">
      <c r="A118" s="217">
        <v>0</v>
      </c>
      <c r="B118" s="218"/>
      <c r="C118" s="219">
        <v>0</v>
      </c>
      <c r="D118" s="220">
        <v>0</v>
      </c>
      <c r="E118" s="56">
        <f t="shared" si="5"/>
        <v>0</v>
      </c>
      <c r="F118" s="46"/>
      <c r="G118" s="46"/>
      <c r="H118" s="46"/>
      <c r="I118" s="46"/>
      <c r="J118" s="4"/>
      <c r="K118" s="4"/>
      <c r="L118" s="8"/>
      <c r="M118" s="8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"/>
      <c r="BM118" s="4"/>
    </row>
    <row r="119" spans="1:65" s="5" customFormat="1" ht="15.75" x14ac:dyDescent="0.2">
      <c r="A119" s="217">
        <v>0</v>
      </c>
      <c r="B119" s="218"/>
      <c r="C119" s="219">
        <v>0</v>
      </c>
      <c r="D119" s="220">
        <v>0</v>
      </c>
      <c r="E119" s="56">
        <f t="shared" si="5"/>
        <v>0</v>
      </c>
      <c r="F119" s="46"/>
      <c r="G119" s="46"/>
      <c r="H119" s="46"/>
      <c r="I119" s="46"/>
      <c r="J119" s="4"/>
      <c r="K119" s="4"/>
      <c r="L119" s="8"/>
      <c r="M119" s="8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"/>
      <c r="BM119" s="4"/>
    </row>
    <row r="120" spans="1:65" s="5" customFormat="1" ht="15.75" x14ac:dyDescent="0.2">
      <c r="A120" s="217">
        <v>0</v>
      </c>
      <c r="B120" s="218"/>
      <c r="C120" s="219">
        <v>0</v>
      </c>
      <c r="D120" s="220">
        <v>0</v>
      </c>
      <c r="E120" s="56">
        <f t="shared" si="5"/>
        <v>0</v>
      </c>
      <c r="F120" s="46"/>
      <c r="G120" s="50" t="s">
        <v>286</v>
      </c>
      <c r="H120" s="50" t="s">
        <v>287</v>
      </c>
      <c r="I120" s="46"/>
      <c r="J120" s="4"/>
      <c r="K120" s="4"/>
      <c r="L120" s="8"/>
      <c r="M120" s="8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"/>
      <c r="BM120" s="4"/>
    </row>
    <row r="121" spans="1:65" s="5" customFormat="1" ht="20.100000000000001" customHeight="1" x14ac:dyDescent="0.2">
      <c r="A121" s="78" t="str">
        <f xml:space="preserve"> "TOTAL"&amp;MID(A106,3,40)</f>
        <v>TOTAL Servicios y asesoramiento externos</v>
      </c>
      <c r="B121" s="74"/>
      <c r="C121" s="74"/>
      <c r="D121" s="74"/>
      <c r="E121" s="79">
        <f>SUM(E108:E120)</f>
        <v>0</v>
      </c>
      <c r="F121" s="46"/>
      <c r="G121" s="51">
        <f>+E121+G104</f>
        <v>0</v>
      </c>
      <c r="H121" s="51">
        <f ca="1">+$H$2-INDIRECT($J$7)+G121</f>
        <v>0</v>
      </c>
      <c r="I121" s="46"/>
      <c r="J121" s="4"/>
      <c r="K121" s="4"/>
      <c r="L121" s="8"/>
      <c r="M121" s="8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"/>
      <c r="BM121" s="4"/>
    </row>
    <row r="122" spans="1:65" s="5" customFormat="1" ht="20.100000000000001" customHeight="1" x14ac:dyDescent="0.2">
      <c r="A122" s="7"/>
      <c r="B122" s="7"/>
      <c r="C122" s="7"/>
      <c r="D122" s="7"/>
      <c r="E122" s="7"/>
      <c r="F122" s="46"/>
      <c r="G122" s="46"/>
      <c r="H122" s="46"/>
      <c r="I122" s="46"/>
      <c r="J122" s="4"/>
      <c r="K122" s="4"/>
      <c r="L122" s="8"/>
      <c r="M122" s="8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"/>
      <c r="BM122" s="4"/>
    </row>
    <row r="123" spans="1:65" s="5" customFormat="1" ht="20.100000000000001" customHeight="1" x14ac:dyDescent="0.2">
      <c r="A123" s="78" t="str">
        <f>A50</f>
        <v>5. Equipos</v>
      </c>
      <c r="B123" s="74"/>
      <c r="C123" s="74"/>
      <c r="D123" s="74"/>
      <c r="E123" s="85"/>
      <c r="F123" s="46"/>
      <c r="G123" s="46"/>
      <c r="H123" s="46"/>
      <c r="I123" s="46"/>
      <c r="J123" s="4"/>
      <c r="K123" s="4"/>
      <c r="L123" s="8"/>
      <c r="M123" s="8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"/>
      <c r="BM123" s="4"/>
    </row>
    <row r="124" spans="1:65" s="5" customFormat="1" ht="30" x14ac:dyDescent="0.2">
      <c r="A124" s="52" t="s">
        <v>281</v>
      </c>
      <c r="B124" s="52" t="s">
        <v>282</v>
      </c>
      <c r="C124" s="52" t="s">
        <v>283</v>
      </c>
      <c r="D124" s="52" t="s">
        <v>34</v>
      </c>
      <c r="E124" s="52" t="s">
        <v>19</v>
      </c>
      <c r="F124" s="46"/>
      <c r="G124" s="46"/>
      <c r="H124" s="46"/>
      <c r="I124" s="46"/>
      <c r="J124" s="4"/>
      <c r="K124" s="4"/>
      <c r="L124" s="8"/>
      <c r="M124" s="8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"/>
      <c r="BM124" s="4"/>
    </row>
    <row r="125" spans="1:65" s="5" customFormat="1" ht="15.75" x14ac:dyDescent="0.2">
      <c r="A125" s="217">
        <v>0</v>
      </c>
      <c r="B125" s="218"/>
      <c r="C125" s="219">
        <v>0</v>
      </c>
      <c r="D125" s="220">
        <v>0</v>
      </c>
      <c r="E125" s="56">
        <f t="shared" ref="E125:E131" si="6">IF(A125="","",IF(C125="","",IF(D125="","",ROUND(ROUND(D125,4)*ROUND(C125,2)*ROUND(A125,2),2))))</f>
        <v>0</v>
      </c>
      <c r="F125" s="46"/>
      <c r="G125" s="46"/>
      <c r="H125" s="46"/>
      <c r="I125" s="46"/>
      <c r="J125" s="4"/>
      <c r="K125" s="4"/>
      <c r="L125" s="8"/>
      <c r="M125" s="8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"/>
      <c r="BM125" s="4"/>
    </row>
    <row r="126" spans="1:65" s="5" customFormat="1" ht="15.75" x14ac:dyDescent="0.2">
      <c r="A126" s="217">
        <v>0</v>
      </c>
      <c r="B126" s="218"/>
      <c r="C126" s="219">
        <v>0</v>
      </c>
      <c r="D126" s="220">
        <v>0</v>
      </c>
      <c r="E126" s="56">
        <f t="shared" si="6"/>
        <v>0</v>
      </c>
      <c r="F126" s="46"/>
      <c r="G126" s="46"/>
      <c r="H126" s="46"/>
      <c r="I126" s="46"/>
      <c r="J126" s="4"/>
      <c r="K126" s="4"/>
      <c r="L126" s="8"/>
      <c r="M126" s="8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"/>
      <c r="BM126" s="4"/>
    </row>
    <row r="127" spans="1:65" s="5" customFormat="1" ht="15.75" x14ac:dyDescent="0.2">
      <c r="A127" s="217">
        <v>0</v>
      </c>
      <c r="B127" s="218"/>
      <c r="C127" s="219">
        <v>0</v>
      </c>
      <c r="D127" s="220">
        <v>0</v>
      </c>
      <c r="E127" s="56">
        <f t="shared" si="6"/>
        <v>0</v>
      </c>
      <c r="F127" s="46"/>
      <c r="G127" s="46"/>
      <c r="H127" s="46"/>
      <c r="I127" s="46"/>
      <c r="J127" s="4"/>
      <c r="K127" s="4"/>
      <c r="L127" s="8"/>
      <c r="M127" s="8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"/>
      <c r="BM127" s="4"/>
    </row>
    <row r="128" spans="1:65" s="5" customFormat="1" ht="15.75" x14ac:dyDescent="0.2">
      <c r="A128" s="217">
        <v>0</v>
      </c>
      <c r="B128" s="218"/>
      <c r="C128" s="219">
        <v>0</v>
      </c>
      <c r="D128" s="220">
        <v>0</v>
      </c>
      <c r="E128" s="56">
        <f t="shared" si="6"/>
        <v>0</v>
      </c>
      <c r="F128" s="46"/>
      <c r="G128" s="46"/>
      <c r="H128" s="46"/>
      <c r="I128" s="46"/>
      <c r="J128" s="4"/>
      <c r="K128" s="4"/>
      <c r="L128" s="8"/>
      <c r="M128" s="8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"/>
      <c r="BM128" s="4"/>
    </row>
    <row r="129" spans="1:65" s="5" customFormat="1" ht="15.75" x14ac:dyDescent="0.2">
      <c r="A129" s="217">
        <v>0</v>
      </c>
      <c r="B129" s="218"/>
      <c r="C129" s="219">
        <v>0</v>
      </c>
      <c r="D129" s="220">
        <v>0</v>
      </c>
      <c r="E129" s="56">
        <f t="shared" si="6"/>
        <v>0</v>
      </c>
      <c r="F129" s="46"/>
      <c r="G129" s="46"/>
      <c r="H129" s="46"/>
      <c r="I129" s="46"/>
      <c r="J129" s="4"/>
      <c r="K129" s="4"/>
      <c r="L129" s="8"/>
      <c r="M129" s="8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"/>
      <c r="BM129" s="4"/>
    </row>
    <row r="130" spans="1:65" s="5" customFormat="1" ht="15.75" x14ac:dyDescent="0.2">
      <c r="A130" s="217">
        <v>0</v>
      </c>
      <c r="B130" s="218"/>
      <c r="C130" s="219">
        <v>0</v>
      </c>
      <c r="D130" s="220">
        <v>0</v>
      </c>
      <c r="E130" s="56">
        <f t="shared" si="6"/>
        <v>0</v>
      </c>
      <c r="F130" s="46"/>
      <c r="G130" s="46"/>
      <c r="H130" s="46"/>
      <c r="I130" s="46"/>
      <c r="J130" s="4"/>
      <c r="K130" s="4"/>
      <c r="L130" s="8"/>
      <c r="M130" s="8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"/>
      <c r="BM130" s="4"/>
    </row>
    <row r="131" spans="1:65" s="5" customFormat="1" ht="15.75" x14ac:dyDescent="0.2">
      <c r="A131" s="217">
        <v>0</v>
      </c>
      <c r="B131" s="218"/>
      <c r="C131" s="219">
        <v>0</v>
      </c>
      <c r="D131" s="220">
        <v>0</v>
      </c>
      <c r="E131" s="56">
        <f t="shared" si="6"/>
        <v>0</v>
      </c>
      <c r="F131" s="46"/>
      <c r="G131" s="50" t="s">
        <v>286</v>
      </c>
      <c r="H131" s="50" t="s">
        <v>287</v>
      </c>
      <c r="I131" s="46"/>
      <c r="J131" s="4"/>
      <c r="K131" s="4"/>
      <c r="L131" s="8"/>
      <c r="M131" s="8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"/>
      <c r="BM131" s="4"/>
    </row>
    <row r="132" spans="1:65" s="5" customFormat="1" ht="20.100000000000001" customHeight="1" x14ac:dyDescent="0.2">
      <c r="A132" s="78" t="str">
        <f xml:space="preserve"> "TOTAL"&amp;MID(A123,3,40)</f>
        <v>TOTAL Equipos</v>
      </c>
      <c r="B132" s="74"/>
      <c r="C132" s="74"/>
      <c r="D132" s="74"/>
      <c r="E132" s="79">
        <f>SUM(E125:E131)</f>
        <v>0</v>
      </c>
      <c r="F132" s="46"/>
      <c r="G132" s="51">
        <f>+E132+G121</f>
        <v>0</v>
      </c>
      <c r="H132" s="51">
        <f ca="1">+$H$2-INDIRECT($J$7)+G132</f>
        <v>0</v>
      </c>
      <c r="I132" s="46"/>
      <c r="J132" s="4"/>
      <c r="K132" s="4"/>
      <c r="L132" s="8"/>
      <c r="M132" s="8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"/>
      <c r="BM132" s="4"/>
    </row>
    <row r="133" spans="1:65" s="5" customFormat="1" ht="20.100000000000001" customHeight="1" x14ac:dyDescent="0.2">
      <c r="A133" s="31"/>
      <c r="B133" s="8"/>
      <c r="C133" s="8"/>
      <c r="D133" s="8"/>
      <c r="E133" s="8"/>
      <c r="F133" s="46"/>
      <c r="G133" s="46"/>
      <c r="H133" s="46"/>
      <c r="I133" s="46"/>
      <c r="J133" s="4"/>
      <c r="K133" s="4"/>
      <c r="L133" s="8"/>
      <c r="M133" s="8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"/>
      <c r="BM133" s="4"/>
    </row>
    <row r="134" spans="1:65" s="5" customFormat="1" ht="20.100000000000001" customHeight="1" x14ac:dyDescent="0.2">
      <c r="A134" s="86" t="str">
        <f>+A61</f>
        <v>6. Infraestructura y obras</v>
      </c>
      <c r="B134" s="74"/>
      <c r="C134" s="74"/>
      <c r="D134" s="74"/>
      <c r="E134" s="85"/>
      <c r="F134" s="46"/>
      <c r="G134" s="46"/>
      <c r="H134" s="46"/>
      <c r="I134" s="46"/>
      <c r="J134" s="4"/>
      <c r="K134" s="4"/>
      <c r="L134" s="8"/>
      <c r="M134" s="8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"/>
      <c r="BM134" s="4"/>
    </row>
    <row r="135" spans="1:65" s="5" customFormat="1" ht="30" x14ac:dyDescent="0.2">
      <c r="A135" s="52" t="s">
        <v>284</v>
      </c>
      <c r="B135" s="52" t="s">
        <v>285</v>
      </c>
      <c r="C135" s="52" t="s">
        <v>35</v>
      </c>
      <c r="D135" s="52" t="s">
        <v>34</v>
      </c>
      <c r="E135" s="52" t="s">
        <v>19</v>
      </c>
      <c r="F135" s="46"/>
      <c r="G135" s="46"/>
      <c r="H135" s="46"/>
      <c r="I135" s="46"/>
      <c r="J135" s="4"/>
      <c r="K135" s="4"/>
      <c r="L135" s="8"/>
      <c r="M135" s="8"/>
      <c r="N135" s="46"/>
      <c r="O135" s="47"/>
      <c r="P135" s="47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"/>
      <c r="BM135" s="4"/>
    </row>
    <row r="136" spans="1:65" s="5" customFormat="1" ht="15.75" x14ac:dyDescent="0.2">
      <c r="A136" s="217">
        <v>0</v>
      </c>
      <c r="B136" s="218"/>
      <c r="C136" s="219">
        <v>0</v>
      </c>
      <c r="D136" s="220">
        <v>0</v>
      </c>
      <c r="E136" s="56">
        <f t="shared" ref="E136:E142" si="7">IF(A136="","",IF(C136="","",IF(D136="","",ROUND(ROUND(D136,4)*ROUND(C136,2)*ROUND(A136,2),2))))</f>
        <v>0</v>
      </c>
      <c r="F136" s="46"/>
      <c r="G136" s="46"/>
      <c r="H136" s="46"/>
      <c r="I136" s="46"/>
      <c r="J136" s="4"/>
      <c r="K136" s="4"/>
      <c r="L136" s="8"/>
      <c r="M136" s="8"/>
      <c r="N136" s="46"/>
      <c r="O136" s="47"/>
      <c r="P136" s="47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"/>
      <c r="BM136" s="4"/>
    </row>
    <row r="137" spans="1:65" s="5" customFormat="1" ht="15.75" x14ac:dyDescent="0.2">
      <c r="A137" s="217">
        <v>0</v>
      </c>
      <c r="B137" s="218"/>
      <c r="C137" s="219">
        <v>0</v>
      </c>
      <c r="D137" s="220">
        <v>0</v>
      </c>
      <c r="E137" s="56">
        <f t="shared" si="7"/>
        <v>0</v>
      </c>
      <c r="F137" s="46"/>
      <c r="G137" s="46"/>
      <c r="H137" s="46"/>
      <c r="I137" s="46"/>
      <c r="J137" s="4"/>
      <c r="K137" s="4"/>
      <c r="L137" s="8"/>
      <c r="M137" s="8"/>
      <c r="N137" s="46"/>
      <c r="O137" s="47"/>
      <c r="P137" s="47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"/>
      <c r="BM137" s="4"/>
    </row>
    <row r="138" spans="1:65" s="5" customFormat="1" ht="15.75" x14ac:dyDescent="0.2">
      <c r="A138" s="217">
        <v>0</v>
      </c>
      <c r="B138" s="218"/>
      <c r="C138" s="219">
        <v>0</v>
      </c>
      <c r="D138" s="220">
        <v>0</v>
      </c>
      <c r="E138" s="56">
        <f t="shared" si="7"/>
        <v>0</v>
      </c>
      <c r="F138" s="46"/>
      <c r="G138" s="46"/>
      <c r="H138" s="46"/>
      <c r="I138" s="46"/>
      <c r="J138" s="4"/>
      <c r="K138" s="4"/>
      <c r="L138" s="8"/>
      <c r="M138" s="8"/>
      <c r="N138" s="46"/>
      <c r="O138" s="47"/>
      <c r="P138" s="47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"/>
      <c r="BM138" s="4"/>
    </row>
    <row r="139" spans="1:65" s="5" customFormat="1" ht="15.75" x14ac:dyDescent="0.2">
      <c r="A139" s="217">
        <v>0</v>
      </c>
      <c r="B139" s="218"/>
      <c r="C139" s="219">
        <v>0</v>
      </c>
      <c r="D139" s="220">
        <v>0</v>
      </c>
      <c r="E139" s="56">
        <f t="shared" si="7"/>
        <v>0</v>
      </c>
      <c r="F139" s="46"/>
      <c r="G139" s="46"/>
      <c r="H139" s="46"/>
      <c r="I139" s="46"/>
      <c r="J139" s="4"/>
      <c r="K139" s="4"/>
      <c r="L139" s="8"/>
      <c r="M139" s="8"/>
      <c r="N139" s="46"/>
      <c r="O139" s="47"/>
      <c r="P139" s="47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"/>
      <c r="BM139" s="4"/>
    </row>
    <row r="140" spans="1:65" s="5" customFormat="1" ht="15.75" x14ac:dyDescent="0.2">
      <c r="A140" s="217">
        <v>0</v>
      </c>
      <c r="B140" s="218"/>
      <c r="C140" s="219">
        <v>0</v>
      </c>
      <c r="D140" s="220">
        <v>0</v>
      </c>
      <c r="E140" s="56">
        <f t="shared" si="7"/>
        <v>0</v>
      </c>
      <c r="F140" s="46"/>
      <c r="G140" s="46"/>
      <c r="H140" s="46"/>
      <c r="I140" s="46"/>
      <c r="J140" s="4"/>
      <c r="K140" s="4"/>
      <c r="L140" s="8"/>
      <c r="M140" s="8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"/>
      <c r="BM140" s="4"/>
    </row>
    <row r="141" spans="1:65" s="5" customFormat="1" ht="15.75" x14ac:dyDescent="0.2">
      <c r="A141" s="217">
        <v>0</v>
      </c>
      <c r="B141" s="218"/>
      <c r="C141" s="219">
        <v>0</v>
      </c>
      <c r="D141" s="220">
        <v>0</v>
      </c>
      <c r="E141" s="56">
        <f t="shared" si="7"/>
        <v>0</v>
      </c>
      <c r="F141" s="46"/>
      <c r="G141" s="46"/>
      <c r="H141" s="46"/>
      <c r="I141" s="46"/>
      <c r="J141" s="4"/>
      <c r="K141" s="4"/>
      <c r="L141" s="8"/>
      <c r="M141" s="8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"/>
      <c r="BM141" s="4"/>
    </row>
    <row r="142" spans="1:65" s="5" customFormat="1" ht="15.75" x14ac:dyDescent="0.2">
      <c r="A142" s="217">
        <v>0</v>
      </c>
      <c r="B142" s="218"/>
      <c r="C142" s="219">
        <v>0</v>
      </c>
      <c r="D142" s="220">
        <v>0</v>
      </c>
      <c r="E142" s="56">
        <f t="shared" si="7"/>
        <v>0</v>
      </c>
      <c r="F142" s="46"/>
      <c r="G142" s="50" t="s">
        <v>286</v>
      </c>
      <c r="H142" s="50" t="s">
        <v>287</v>
      </c>
      <c r="I142" s="46"/>
      <c r="J142" s="4"/>
      <c r="K142" s="4"/>
      <c r="L142" s="8"/>
      <c r="M142" s="8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"/>
      <c r="BM142" s="4"/>
    </row>
    <row r="143" spans="1:65" s="5" customFormat="1" ht="20.100000000000001" customHeight="1" x14ac:dyDescent="0.2">
      <c r="A143" s="78" t="str">
        <f xml:space="preserve"> "TOTAL"&amp;MID(A134,3,40)</f>
        <v>TOTAL Infraestructura y obras</v>
      </c>
      <c r="B143" s="74"/>
      <c r="C143" s="74"/>
      <c r="D143" s="74"/>
      <c r="E143" s="79">
        <f>SUM(E136:E142)</f>
        <v>0</v>
      </c>
      <c r="F143" s="46"/>
      <c r="G143" s="51">
        <f>+E143+G132</f>
        <v>0</v>
      </c>
      <c r="H143" s="51">
        <f ca="1">+$H$2-INDIRECT($J$7)+G143</f>
        <v>0</v>
      </c>
      <c r="I143" s="46"/>
      <c r="J143" s="4"/>
      <c r="K143" s="4"/>
      <c r="L143" s="8"/>
      <c r="M143" s="8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"/>
      <c r="BM143" s="4"/>
    </row>
    <row r="144" spans="1:65" s="5" customFormat="1" ht="20.100000000000001" customHeight="1" x14ac:dyDescent="0.2">
      <c r="A144" s="31"/>
      <c r="B144" s="7"/>
      <c r="C144" s="7"/>
      <c r="D144" s="7"/>
      <c r="E144" s="7"/>
      <c r="F144" s="46"/>
      <c r="G144" s="46"/>
      <c r="H144" s="46"/>
      <c r="I144" s="46"/>
      <c r="J144" s="4"/>
      <c r="K144" s="4"/>
      <c r="L144" s="8"/>
      <c r="M144" s="8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"/>
      <c r="BM144" s="4"/>
    </row>
    <row r="145" spans="1:65" s="29" customFormat="1" ht="24.95" customHeight="1" x14ac:dyDescent="0.2">
      <c r="A145" s="87" t="s">
        <v>37</v>
      </c>
      <c r="B145" s="88"/>
      <c r="C145" s="88"/>
      <c r="D145" s="88"/>
      <c r="E145" s="89">
        <f>E98+E101+E104+E121+E132+E143</f>
        <v>0</v>
      </c>
      <c r="F145" s="49"/>
      <c r="G145" s="49"/>
      <c r="H145" s="49"/>
      <c r="I145" s="49"/>
      <c r="J145" s="28"/>
      <c r="K145" s="28"/>
      <c r="L145" s="167"/>
      <c r="M145" s="167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28"/>
      <c r="BM145" s="28"/>
    </row>
    <row r="146" spans="1:65" s="5" customFormat="1" ht="20.100000000000001" customHeight="1" x14ac:dyDescent="0.2">
      <c r="A146" s="31"/>
      <c r="B146" s="8"/>
      <c r="C146" s="8"/>
      <c r="D146" s="8"/>
      <c r="E146" s="8"/>
      <c r="F146" s="46"/>
      <c r="G146" s="46"/>
      <c r="H146" s="46"/>
      <c r="I146" s="46"/>
      <c r="J146" s="4"/>
      <c r="K146" s="4"/>
      <c r="L146" s="8"/>
      <c r="M146" s="8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"/>
      <c r="BM146" s="4"/>
    </row>
    <row r="147" spans="1:65" s="5" customFormat="1" ht="30.75" x14ac:dyDescent="0.2">
      <c r="A147" s="273" t="str">
        <f>+A74</f>
        <v>0001_ACRONIMO_XYZ</v>
      </c>
      <c r="B147" s="273"/>
      <c r="C147" s="273"/>
      <c r="D147" s="273"/>
      <c r="E147" s="273"/>
      <c r="F147" s="45"/>
      <c r="G147" s="45"/>
      <c r="H147" s="45"/>
      <c r="I147" s="45"/>
      <c r="J147" s="26"/>
      <c r="K147" s="26"/>
      <c r="L147" s="4"/>
      <c r="M147" s="4"/>
      <c r="N147" s="46"/>
      <c r="O147" s="47"/>
      <c r="P147" s="47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"/>
      <c r="BM147" s="4"/>
    </row>
    <row r="148" spans="1:65" s="5" customFormat="1" ht="30.75" x14ac:dyDescent="0.2">
      <c r="A148" s="273" t="str">
        <f ca="1">+A75</f>
        <v>Escribir denominación B2</v>
      </c>
      <c r="B148" s="273"/>
      <c r="C148" s="273"/>
      <c r="D148" s="273"/>
      <c r="E148" s="273"/>
      <c r="F148" s="45"/>
      <c r="G148" s="45"/>
      <c r="H148" s="45"/>
      <c r="I148" s="45"/>
      <c r="J148" s="26"/>
      <c r="K148" s="26"/>
      <c r="L148" s="4"/>
      <c r="M148" s="4"/>
      <c r="N148" s="46"/>
      <c r="O148" s="47"/>
      <c r="P148" s="47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"/>
      <c r="BM148" s="4"/>
    </row>
    <row r="149" spans="1:65" s="5" customFormat="1" ht="20.100000000000001" customHeight="1" x14ac:dyDescent="0.2">
      <c r="A149" s="8"/>
      <c r="B149" s="8"/>
      <c r="C149" s="8"/>
      <c r="D149" s="8"/>
      <c r="E149" s="8"/>
      <c r="F149" s="46"/>
      <c r="G149" s="46"/>
      <c r="H149" s="46"/>
      <c r="I149" s="46"/>
      <c r="J149" s="4"/>
      <c r="K149" s="4"/>
      <c r="L149" s="8"/>
      <c r="M149" s="8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"/>
      <c r="BM149" s="4"/>
    </row>
    <row r="150" spans="1:65" s="29" customFormat="1" ht="24.95" customHeight="1" x14ac:dyDescent="0.2">
      <c r="A150" s="57" t="str">
        <f>"ACTIVIDAD 3: "&amp;'1.INTRO'!B31</f>
        <v>ACTIVIDAD 3: Escribir aquí el título de la actividad 3</v>
      </c>
      <c r="B150" s="58"/>
      <c r="C150" s="76"/>
      <c r="D150" s="76"/>
      <c r="E150" s="77"/>
      <c r="F150" s="49"/>
      <c r="G150" s="49"/>
      <c r="H150" s="49"/>
      <c r="I150" s="49"/>
      <c r="J150" s="28"/>
      <c r="K150" s="28"/>
      <c r="L150" s="167"/>
      <c r="M150" s="167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28"/>
      <c r="BM150" s="28"/>
    </row>
    <row r="151" spans="1:65" s="5" customFormat="1" ht="20.100000000000001" customHeight="1" x14ac:dyDescent="0.2">
      <c r="A151" s="8"/>
      <c r="B151" s="8"/>
      <c r="C151" s="8"/>
      <c r="D151" s="8"/>
      <c r="E151" s="8"/>
      <c r="F151" s="46"/>
      <c r="G151" s="46"/>
      <c r="H151" s="46"/>
      <c r="I151" s="46"/>
      <c r="J151" s="4"/>
      <c r="K151" s="4"/>
      <c r="L151" s="8"/>
      <c r="M151" s="8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"/>
      <c r="BM151" s="4"/>
    </row>
    <row r="152" spans="1:65" s="5" customFormat="1" ht="20.100000000000001" customHeight="1" x14ac:dyDescent="0.2">
      <c r="A152" s="61" t="str">
        <f>+A79</f>
        <v>1. Personal</v>
      </c>
      <c r="B152" s="74"/>
      <c r="C152" s="62"/>
      <c r="D152" s="74"/>
      <c r="E152" s="75"/>
      <c r="F152" s="46"/>
      <c r="G152" s="46"/>
      <c r="H152" s="46"/>
      <c r="I152" s="46"/>
      <c r="J152" s="4"/>
      <c r="K152" s="4"/>
      <c r="L152" s="8"/>
      <c r="M152" s="8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"/>
      <c r="BM152" s="4"/>
    </row>
    <row r="153" spans="1:65" s="5" customFormat="1" ht="30" x14ac:dyDescent="0.2">
      <c r="A153" s="52" t="s">
        <v>257</v>
      </c>
      <c r="B153" s="52" t="s">
        <v>258</v>
      </c>
      <c r="C153" s="52" t="s">
        <v>259</v>
      </c>
      <c r="D153" s="52" t="s">
        <v>260</v>
      </c>
      <c r="E153" s="52" t="s">
        <v>19</v>
      </c>
      <c r="F153" s="46"/>
      <c r="G153" s="46"/>
      <c r="H153" s="46"/>
      <c r="I153" s="46"/>
      <c r="J153" s="4"/>
      <c r="K153" s="4"/>
      <c r="L153" s="8"/>
      <c r="M153" s="8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"/>
      <c r="BM153" s="4"/>
    </row>
    <row r="154" spans="1:65" s="5" customFormat="1" ht="15.75" x14ac:dyDescent="0.2">
      <c r="A154" s="217">
        <v>0</v>
      </c>
      <c r="B154" s="218"/>
      <c r="C154" s="219">
        <v>0</v>
      </c>
      <c r="D154" s="220">
        <v>0</v>
      </c>
      <c r="E154" s="56">
        <f>IF(A154="","",IF(C154="","",IF(D154="","",ROUND(ROUND(D154,4)*ROUND(C154,2)*ROUND(A154,2),2))))</f>
        <v>0</v>
      </c>
      <c r="F154" s="46"/>
      <c r="G154" s="46"/>
      <c r="H154" s="46"/>
      <c r="I154" s="46"/>
      <c r="J154" s="4"/>
      <c r="K154" s="4"/>
      <c r="L154" s="8"/>
      <c r="M154" s="8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"/>
      <c r="BM154" s="4"/>
    </row>
    <row r="155" spans="1:65" s="5" customFormat="1" ht="15.75" x14ac:dyDescent="0.2">
      <c r="A155" s="217">
        <v>0</v>
      </c>
      <c r="B155" s="218"/>
      <c r="C155" s="219">
        <v>0</v>
      </c>
      <c r="D155" s="220">
        <v>0</v>
      </c>
      <c r="E155" s="56">
        <f t="shared" ref="E155:E170" si="8">IF(A155="","",IF(C155="","",IF(D155="","",ROUND(ROUND(D155,4)*ROUND(C155,2)*ROUND(A155,2),2))))</f>
        <v>0</v>
      </c>
      <c r="F155" s="46"/>
      <c r="G155" s="46"/>
      <c r="H155" s="46"/>
      <c r="I155" s="46"/>
      <c r="J155" s="4"/>
      <c r="K155" s="4"/>
      <c r="L155" s="8"/>
      <c r="M155" s="8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"/>
      <c r="BM155" s="4"/>
    </row>
    <row r="156" spans="1:65" s="5" customFormat="1" ht="15.75" x14ac:dyDescent="0.2">
      <c r="A156" s="217">
        <v>0</v>
      </c>
      <c r="B156" s="218"/>
      <c r="C156" s="219">
        <v>0</v>
      </c>
      <c r="D156" s="220">
        <v>0</v>
      </c>
      <c r="E156" s="56">
        <f t="shared" si="8"/>
        <v>0</v>
      </c>
      <c r="F156" s="46"/>
      <c r="G156" s="46"/>
      <c r="H156" s="46"/>
      <c r="I156" s="46"/>
      <c r="J156" s="4"/>
      <c r="K156" s="4"/>
      <c r="L156" s="8"/>
      <c r="M156" s="8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"/>
      <c r="BM156" s="4"/>
    </row>
    <row r="157" spans="1:65" s="5" customFormat="1" ht="15.75" x14ac:dyDescent="0.2">
      <c r="A157" s="217">
        <v>0</v>
      </c>
      <c r="B157" s="218"/>
      <c r="C157" s="219">
        <v>0</v>
      </c>
      <c r="D157" s="220">
        <v>0</v>
      </c>
      <c r="E157" s="56">
        <f t="shared" si="8"/>
        <v>0</v>
      </c>
      <c r="F157" s="46"/>
      <c r="G157" s="46"/>
      <c r="H157" s="46"/>
      <c r="I157" s="46"/>
      <c r="J157" s="4"/>
      <c r="K157" s="4"/>
      <c r="L157" s="8"/>
      <c r="M157" s="8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"/>
      <c r="BM157" s="4"/>
    </row>
    <row r="158" spans="1:65" s="5" customFormat="1" ht="15.75" x14ac:dyDescent="0.2">
      <c r="A158" s="217">
        <v>0</v>
      </c>
      <c r="B158" s="218"/>
      <c r="C158" s="219">
        <v>0</v>
      </c>
      <c r="D158" s="220">
        <v>0</v>
      </c>
      <c r="E158" s="56">
        <f t="shared" si="8"/>
        <v>0</v>
      </c>
      <c r="F158" s="46"/>
      <c r="G158" s="46"/>
      <c r="H158" s="46"/>
      <c r="I158" s="46"/>
      <c r="J158" s="4"/>
      <c r="K158" s="4"/>
      <c r="L158" s="8"/>
      <c r="M158" s="8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"/>
      <c r="BM158" s="4"/>
    </row>
    <row r="159" spans="1:65" s="5" customFormat="1" ht="15.75" x14ac:dyDescent="0.2">
      <c r="A159" s="217">
        <v>0</v>
      </c>
      <c r="B159" s="218"/>
      <c r="C159" s="219">
        <v>0</v>
      </c>
      <c r="D159" s="220">
        <v>0</v>
      </c>
      <c r="E159" s="56">
        <f t="shared" si="8"/>
        <v>0</v>
      </c>
      <c r="F159" s="46"/>
      <c r="G159" s="46"/>
      <c r="H159" s="46"/>
      <c r="I159" s="46"/>
      <c r="J159" s="4"/>
      <c r="K159" s="4"/>
      <c r="L159" s="8"/>
      <c r="M159" s="8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"/>
      <c r="BM159" s="4"/>
    </row>
    <row r="160" spans="1:65" s="5" customFormat="1" ht="15.75" x14ac:dyDescent="0.2">
      <c r="A160" s="217">
        <v>0</v>
      </c>
      <c r="B160" s="218"/>
      <c r="C160" s="219">
        <v>0</v>
      </c>
      <c r="D160" s="220">
        <v>0</v>
      </c>
      <c r="E160" s="56">
        <f t="shared" si="8"/>
        <v>0</v>
      </c>
      <c r="F160" s="46"/>
      <c r="G160" s="46"/>
      <c r="H160" s="46"/>
      <c r="I160" s="46"/>
      <c r="J160" s="4"/>
      <c r="K160" s="4"/>
      <c r="L160" s="8"/>
      <c r="M160" s="8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"/>
      <c r="BM160" s="4"/>
    </row>
    <row r="161" spans="1:65" s="5" customFormat="1" ht="15.75" x14ac:dyDescent="0.2">
      <c r="A161" s="217">
        <v>0</v>
      </c>
      <c r="B161" s="218"/>
      <c r="C161" s="219">
        <v>0</v>
      </c>
      <c r="D161" s="220">
        <v>0</v>
      </c>
      <c r="E161" s="56">
        <f t="shared" si="8"/>
        <v>0</v>
      </c>
      <c r="F161" s="46"/>
      <c r="G161" s="46"/>
      <c r="H161" s="46"/>
      <c r="I161" s="46"/>
      <c r="J161" s="4"/>
      <c r="K161" s="4"/>
      <c r="L161" s="8"/>
      <c r="M161" s="8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"/>
      <c r="BM161" s="4"/>
    </row>
    <row r="162" spans="1:65" s="5" customFormat="1" ht="15.75" x14ac:dyDescent="0.2">
      <c r="A162" s="217">
        <v>0</v>
      </c>
      <c r="B162" s="218"/>
      <c r="C162" s="219">
        <v>0</v>
      </c>
      <c r="D162" s="220">
        <v>0</v>
      </c>
      <c r="E162" s="56">
        <f t="shared" si="8"/>
        <v>0</v>
      </c>
      <c r="F162" s="46"/>
      <c r="G162" s="46"/>
      <c r="H162" s="46"/>
      <c r="I162" s="46"/>
      <c r="J162" s="4"/>
      <c r="K162" s="4"/>
      <c r="L162" s="8"/>
      <c r="M162" s="8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"/>
      <c r="BM162" s="4"/>
    </row>
    <row r="163" spans="1:65" s="5" customFormat="1" ht="15.75" x14ac:dyDescent="0.2">
      <c r="A163" s="217">
        <v>0</v>
      </c>
      <c r="B163" s="218"/>
      <c r="C163" s="219">
        <v>0</v>
      </c>
      <c r="D163" s="220">
        <v>0</v>
      </c>
      <c r="E163" s="56">
        <f t="shared" si="8"/>
        <v>0</v>
      </c>
      <c r="F163" s="46"/>
      <c r="G163" s="46"/>
      <c r="H163" s="46"/>
      <c r="I163" s="46"/>
      <c r="J163" s="4"/>
      <c r="K163" s="4"/>
      <c r="L163" s="8"/>
      <c r="M163" s="8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"/>
      <c r="BM163" s="4"/>
    </row>
    <row r="164" spans="1:65" s="5" customFormat="1" ht="15.75" x14ac:dyDescent="0.2">
      <c r="A164" s="217">
        <v>0</v>
      </c>
      <c r="B164" s="218"/>
      <c r="C164" s="219">
        <v>0</v>
      </c>
      <c r="D164" s="220">
        <v>0</v>
      </c>
      <c r="E164" s="56">
        <f t="shared" si="8"/>
        <v>0</v>
      </c>
      <c r="F164" s="46"/>
      <c r="G164" s="46"/>
      <c r="H164" s="46"/>
      <c r="I164" s="46"/>
      <c r="J164" s="4"/>
      <c r="K164" s="4"/>
      <c r="L164" s="8"/>
      <c r="M164" s="8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"/>
      <c r="BM164" s="4"/>
    </row>
    <row r="165" spans="1:65" s="5" customFormat="1" ht="15.75" x14ac:dyDescent="0.2">
      <c r="A165" s="217">
        <v>0</v>
      </c>
      <c r="B165" s="218"/>
      <c r="C165" s="219">
        <v>0</v>
      </c>
      <c r="D165" s="220">
        <v>0</v>
      </c>
      <c r="E165" s="56">
        <f t="shared" si="8"/>
        <v>0</v>
      </c>
      <c r="F165" s="46"/>
      <c r="G165" s="46"/>
      <c r="H165" s="46"/>
      <c r="I165" s="46"/>
      <c r="J165" s="4"/>
      <c r="K165" s="4"/>
      <c r="L165" s="8"/>
      <c r="M165" s="8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"/>
      <c r="BM165" s="4"/>
    </row>
    <row r="166" spans="1:65" s="5" customFormat="1" ht="15.75" x14ac:dyDescent="0.2">
      <c r="A166" s="217">
        <v>0</v>
      </c>
      <c r="B166" s="218"/>
      <c r="C166" s="219">
        <v>0</v>
      </c>
      <c r="D166" s="220">
        <v>0</v>
      </c>
      <c r="E166" s="56">
        <f t="shared" si="8"/>
        <v>0</v>
      </c>
      <c r="F166" s="46"/>
      <c r="G166" s="46"/>
      <c r="H166" s="46"/>
      <c r="I166" s="46"/>
      <c r="J166" s="4"/>
      <c r="K166" s="4"/>
      <c r="L166" s="8"/>
      <c r="M166" s="8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"/>
      <c r="BM166" s="4"/>
    </row>
    <row r="167" spans="1:65" s="5" customFormat="1" ht="15.75" x14ac:dyDescent="0.2">
      <c r="A167" s="217">
        <v>0</v>
      </c>
      <c r="B167" s="218"/>
      <c r="C167" s="219">
        <v>0</v>
      </c>
      <c r="D167" s="220">
        <v>0</v>
      </c>
      <c r="E167" s="56">
        <f t="shared" si="8"/>
        <v>0</v>
      </c>
      <c r="F167" s="46"/>
      <c r="G167" s="46"/>
      <c r="H167" s="46"/>
      <c r="I167" s="46"/>
      <c r="J167" s="4"/>
      <c r="K167" s="4"/>
      <c r="L167" s="8"/>
      <c r="M167" s="8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"/>
      <c r="BM167" s="4"/>
    </row>
    <row r="168" spans="1:65" s="5" customFormat="1" ht="15.75" x14ac:dyDescent="0.2">
      <c r="A168" s="217">
        <v>0</v>
      </c>
      <c r="B168" s="218"/>
      <c r="C168" s="219">
        <v>0</v>
      </c>
      <c r="D168" s="220">
        <v>0</v>
      </c>
      <c r="E168" s="56">
        <f t="shared" si="8"/>
        <v>0</v>
      </c>
      <c r="F168" s="46"/>
      <c r="G168" s="46"/>
      <c r="H168" s="46"/>
      <c r="I168" s="46"/>
      <c r="J168" s="4"/>
      <c r="K168" s="4"/>
      <c r="L168" s="8"/>
      <c r="M168" s="8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"/>
      <c r="BM168" s="4"/>
    </row>
    <row r="169" spans="1:65" s="5" customFormat="1" ht="15.75" x14ac:dyDescent="0.2">
      <c r="A169" s="217">
        <v>0</v>
      </c>
      <c r="B169" s="218"/>
      <c r="C169" s="219">
        <v>0</v>
      </c>
      <c r="D169" s="220">
        <v>0</v>
      </c>
      <c r="E169" s="56">
        <f t="shared" si="8"/>
        <v>0</v>
      </c>
      <c r="F169" s="46"/>
      <c r="G169" s="46"/>
      <c r="H169" s="46"/>
      <c r="I169" s="46"/>
      <c r="J169" s="4"/>
      <c r="K169" s="4"/>
      <c r="L169" s="8"/>
      <c r="M169" s="8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"/>
      <c r="BM169" s="4"/>
    </row>
    <row r="170" spans="1:65" s="5" customFormat="1" ht="15.75" x14ac:dyDescent="0.2">
      <c r="A170" s="217">
        <v>0</v>
      </c>
      <c r="B170" s="218"/>
      <c r="C170" s="219">
        <v>0</v>
      </c>
      <c r="D170" s="220">
        <v>0</v>
      </c>
      <c r="E170" s="56">
        <f t="shared" si="8"/>
        <v>0</v>
      </c>
      <c r="F170" s="46"/>
      <c r="G170" s="50" t="s">
        <v>286</v>
      </c>
      <c r="H170" s="50" t="s">
        <v>287</v>
      </c>
      <c r="I170" s="46"/>
      <c r="J170" s="4"/>
      <c r="K170" s="4"/>
      <c r="L170" s="8"/>
      <c r="M170" s="8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"/>
      <c r="BM170" s="4"/>
    </row>
    <row r="171" spans="1:65" s="5" customFormat="1" ht="20.100000000000001" customHeight="1" x14ac:dyDescent="0.2">
      <c r="A171" s="78" t="str">
        <f xml:space="preserve"> "TOTAL"&amp;MID(A152,3,40)</f>
        <v>TOTAL Personal</v>
      </c>
      <c r="B171" s="74"/>
      <c r="C171" s="74"/>
      <c r="D171" s="74"/>
      <c r="E171" s="79">
        <f>SUM(E154:E170)</f>
        <v>0</v>
      </c>
      <c r="F171" s="46"/>
      <c r="G171" s="51">
        <f>+E171+G143</f>
        <v>0</v>
      </c>
      <c r="H171" s="51">
        <f ca="1">+$H$2-INDIRECT($J$7)+G171</f>
        <v>0</v>
      </c>
      <c r="I171" s="46"/>
      <c r="J171" s="4"/>
      <c r="K171" s="4"/>
      <c r="L171" s="8"/>
      <c r="M171" s="8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"/>
      <c r="BM171" s="4"/>
    </row>
    <row r="172" spans="1:65" s="5" customFormat="1" ht="20.100000000000001" customHeight="1" x14ac:dyDescent="0.2">
      <c r="A172" s="4"/>
      <c r="B172" s="4"/>
      <c r="C172" s="4"/>
      <c r="D172" s="4"/>
      <c r="E172" s="4"/>
      <c r="F172" s="46"/>
      <c r="G172" s="46"/>
      <c r="H172" s="46"/>
      <c r="I172" s="46"/>
      <c r="J172" s="4"/>
      <c r="K172" s="4"/>
      <c r="L172" s="8"/>
      <c r="M172" s="8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"/>
      <c r="BM172" s="4"/>
    </row>
    <row r="173" spans="1:65" s="5" customFormat="1" ht="20.100000000000001" customHeight="1" x14ac:dyDescent="0.2">
      <c r="A173" s="80" t="str">
        <f>+A100</f>
        <v>2. Oficina y administrativos</v>
      </c>
      <c r="B173" s="81"/>
      <c r="C173" s="81"/>
      <c r="D173" s="81"/>
      <c r="E173" s="82" t="s">
        <v>19</v>
      </c>
      <c r="F173" s="46"/>
      <c r="G173" s="50" t="s">
        <v>286</v>
      </c>
      <c r="H173" s="50" t="s">
        <v>287</v>
      </c>
      <c r="I173" s="46"/>
      <c r="J173" s="4"/>
      <c r="K173" s="4"/>
      <c r="L173" s="8"/>
      <c r="M173" s="8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"/>
      <c r="BM173" s="4"/>
    </row>
    <row r="174" spans="1:65" s="5" customFormat="1" ht="20.100000000000001" customHeight="1" x14ac:dyDescent="0.2">
      <c r="A174" s="70" t="str">
        <f>"Costes simplificados como "&amp;BD!$A$2*100&amp; "% del coste de personal"</f>
        <v>Costes simplificados como 15% del coste de personal</v>
      </c>
      <c r="B174" s="83"/>
      <c r="C174" s="71"/>
      <c r="D174" s="71"/>
      <c r="E174" s="84">
        <f>ROUND(E171*0.15,2)</f>
        <v>0</v>
      </c>
      <c r="F174" s="46"/>
      <c r="G174" s="51">
        <f>+E174+G171</f>
        <v>0</v>
      </c>
      <c r="H174" s="51">
        <f ca="1">+$H$2-INDIRECT($J$7)+G174</f>
        <v>0</v>
      </c>
      <c r="I174" s="46"/>
      <c r="J174" s="4"/>
      <c r="K174" s="4"/>
      <c r="L174" s="8"/>
      <c r="M174" s="8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"/>
      <c r="BM174" s="4"/>
    </row>
    <row r="175" spans="1:65" s="5" customFormat="1" ht="20.100000000000001" customHeight="1" x14ac:dyDescent="0.2">
      <c r="A175" s="13"/>
      <c r="B175" s="13"/>
      <c r="C175" s="13"/>
      <c r="D175" s="13"/>
      <c r="E175" s="13"/>
      <c r="F175" s="46"/>
      <c r="G175" s="46"/>
      <c r="H175" s="46"/>
      <c r="I175" s="46"/>
      <c r="J175" s="4"/>
      <c r="K175" s="4"/>
      <c r="L175" s="4"/>
      <c r="M175" s="4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"/>
      <c r="BM175" s="4"/>
    </row>
    <row r="176" spans="1:65" s="5" customFormat="1" ht="20.100000000000001" customHeight="1" x14ac:dyDescent="0.2">
      <c r="A176" s="80" t="str">
        <f>+A103</f>
        <v>3. Viaje y alojamiento</v>
      </c>
      <c r="B176" s="81"/>
      <c r="C176" s="81"/>
      <c r="D176" s="81"/>
      <c r="E176" s="82" t="s">
        <v>19</v>
      </c>
      <c r="F176" s="46"/>
      <c r="G176" s="50" t="s">
        <v>286</v>
      </c>
      <c r="H176" s="50" t="s">
        <v>287</v>
      </c>
      <c r="I176" s="46"/>
      <c r="J176" s="4"/>
      <c r="K176" s="4"/>
      <c r="L176" s="8"/>
      <c r="M176" s="8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"/>
      <c r="BM176" s="4"/>
    </row>
    <row r="177" spans="1:65" s="5" customFormat="1" ht="20.100000000000001" customHeight="1" x14ac:dyDescent="0.2">
      <c r="A177" s="70" t="str">
        <f>"Costes simplificados como "&amp;BD!$A$3*100&amp; "% del coste de personal"</f>
        <v>Costes simplificados como 8% del coste de personal</v>
      </c>
      <c r="B177" s="71"/>
      <c r="C177" s="71"/>
      <c r="D177" s="71"/>
      <c r="E177" s="84">
        <f>ROUND(E171*BD!$A$3,2)</f>
        <v>0</v>
      </c>
      <c r="F177" s="46"/>
      <c r="G177" s="51">
        <f>+E177+G174</f>
        <v>0</v>
      </c>
      <c r="H177" s="51">
        <f ca="1">+$H$2-INDIRECT($J$7)+G177</f>
        <v>0</v>
      </c>
      <c r="I177" s="46"/>
      <c r="J177" s="4"/>
      <c r="K177" s="4"/>
      <c r="L177" s="4"/>
      <c r="M177" s="4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"/>
      <c r="BM177" s="4"/>
    </row>
    <row r="178" spans="1:65" s="5" customFormat="1" ht="20.100000000000001" customHeight="1" x14ac:dyDescent="0.2">
      <c r="A178" s="31"/>
      <c r="B178" s="7"/>
      <c r="C178" s="7"/>
      <c r="D178" s="7"/>
      <c r="E178" s="7"/>
      <c r="F178" s="46"/>
      <c r="G178" s="46"/>
      <c r="H178" s="46"/>
      <c r="I178" s="46"/>
      <c r="J178" s="4"/>
      <c r="K178" s="4"/>
      <c r="L178" s="8"/>
      <c r="M178" s="8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"/>
      <c r="BM178" s="4"/>
    </row>
    <row r="179" spans="1:65" s="5" customFormat="1" ht="20.100000000000001" customHeight="1" x14ac:dyDescent="0.2">
      <c r="A179" s="78" t="str">
        <f>+A106</f>
        <v>4. Servicios y asesoramiento externos</v>
      </c>
      <c r="B179" s="74"/>
      <c r="C179" s="74"/>
      <c r="D179" s="74"/>
      <c r="E179" s="85"/>
      <c r="F179" s="46"/>
      <c r="G179" s="46"/>
      <c r="H179" s="46"/>
      <c r="I179" s="46"/>
      <c r="J179" s="4"/>
      <c r="K179" s="4"/>
      <c r="L179" s="8"/>
      <c r="M179" s="8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"/>
      <c r="BM179" s="4"/>
    </row>
    <row r="180" spans="1:65" s="5" customFormat="1" ht="30" x14ac:dyDescent="0.2">
      <c r="A180" s="52" t="s">
        <v>273</v>
      </c>
      <c r="B180" s="52" t="s">
        <v>274</v>
      </c>
      <c r="C180" s="52" t="s">
        <v>261</v>
      </c>
      <c r="D180" s="52" t="s">
        <v>34</v>
      </c>
      <c r="E180" s="52" t="s">
        <v>19</v>
      </c>
      <c r="F180" s="46"/>
      <c r="G180" s="46"/>
      <c r="H180" s="46"/>
      <c r="I180" s="46"/>
      <c r="J180" s="4"/>
      <c r="K180" s="4"/>
      <c r="L180" s="8"/>
      <c r="M180" s="8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"/>
      <c r="BM180" s="4"/>
    </row>
    <row r="181" spans="1:65" s="5" customFormat="1" ht="15.75" x14ac:dyDescent="0.2">
      <c r="A181" s="217">
        <v>0</v>
      </c>
      <c r="B181" s="218"/>
      <c r="C181" s="219">
        <v>0</v>
      </c>
      <c r="D181" s="220">
        <v>0</v>
      </c>
      <c r="E181" s="56">
        <f t="shared" ref="E181:E193" si="9">IF(A181="","",IF(C181="","",IF(D181="","",ROUND(ROUND(D181,4)*ROUND(C181,2)*ROUND(A181,2),2))))</f>
        <v>0</v>
      </c>
      <c r="F181" s="46"/>
      <c r="G181" s="46"/>
      <c r="H181" s="46"/>
      <c r="I181" s="46"/>
      <c r="J181" s="4"/>
      <c r="K181" s="4"/>
      <c r="L181" s="8"/>
      <c r="M181" s="8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"/>
      <c r="BM181" s="4"/>
    </row>
    <row r="182" spans="1:65" s="5" customFormat="1" ht="15.75" x14ac:dyDescent="0.2">
      <c r="A182" s="217">
        <v>0</v>
      </c>
      <c r="B182" s="218"/>
      <c r="C182" s="219">
        <v>0</v>
      </c>
      <c r="D182" s="220">
        <v>0</v>
      </c>
      <c r="E182" s="56">
        <f t="shared" si="9"/>
        <v>0</v>
      </c>
      <c r="F182" s="46"/>
      <c r="G182" s="46"/>
      <c r="H182" s="46"/>
      <c r="I182" s="46"/>
      <c r="J182" s="4"/>
      <c r="K182" s="4"/>
      <c r="L182" s="8"/>
      <c r="M182" s="8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"/>
      <c r="BM182" s="4"/>
    </row>
    <row r="183" spans="1:65" s="5" customFormat="1" ht="15.75" x14ac:dyDescent="0.2">
      <c r="A183" s="217">
        <v>0</v>
      </c>
      <c r="B183" s="218"/>
      <c r="C183" s="219">
        <v>0</v>
      </c>
      <c r="D183" s="220">
        <v>0</v>
      </c>
      <c r="E183" s="56">
        <f t="shared" si="9"/>
        <v>0</v>
      </c>
      <c r="F183" s="46"/>
      <c r="G183" s="46"/>
      <c r="H183" s="46"/>
      <c r="I183" s="46"/>
      <c r="J183" s="4"/>
      <c r="K183" s="4"/>
      <c r="L183" s="8"/>
      <c r="M183" s="8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"/>
      <c r="BM183" s="4"/>
    </row>
    <row r="184" spans="1:65" s="5" customFormat="1" ht="15.75" x14ac:dyDescent="0.2">
      <c r="A184" s="217">
        <v>0</v>
      </c>
      <c r="B184" s="218"/>
      <c r="C184" s="219">
        <v>0</v>
      </c>
      <c r="D184" s="220">
        <v>0</v>
      </c>
      <c r="E184" s="56">
        <f t="shared" si="9"/>
        <v>0</v>
      </c>
      <c r="F184" s="46"/>
      <c r="G184" s="46"/>
      <c r="H184" s="46"/>
      <c r="I184" s="46"/>
      <c r="J184" s="4"/>
      <c r="K184" s="4"/>
      <c r="L184" s="8"/>
      <c r="M184" s="8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"/>
      <c r="BM184" s="4"/>
    </row>
    <row r="185" spans="1:65" s="5" customFormat="1" ht="15.75" x14ac:dyDescent="0.2">
      <c r="A185" s="217">
        <v>0</v>
      </c>
      <c r="B185" s="218"/>
      <c r="C185" s="219">
        <v>0</v>
      </c>
      <c r="D185" s="220">
        <v>0</v>
      </c>
      <c r="E185" s="56">
        <f t="shared" si="9"/>
        <v>0</v>
      </c>
      <c r="F185" s="46"/>
      <c r="G185" s="46"/>
      <c r="H185" s="46"/>
      <c r="I185" s="46"/>
      <c r="J185" s="4"/>
      <c r="K185" s="4"/>
      <c r="L185" s="8"/>
      <c r="M185" s="8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"/>
      <c r="BM185" s="4"/>
    </row>
    <row r="186" spans="1:65" s="5" customFormat="1" ht="15.75" x14ac:dyDescent="0.2">
      <c r="A186" s="217">
        <v>0</v>
      </c>
      <c r="B186" s="218"/>
      <c r="C186" s="219">
        <v>0</v>
      </c>
      <c r="D186" s="220">
        <v>0</v>
      </c>
      <c r="E186" s="56">
        <f t="shared" si="9"/>
        <v>0</v>
      </c>
      <c r="F186" s="46"/>
      <c r="G186" s="46"/>
      <c r="H186" s="46"/>
      <c r="I186" s="46"/>
      <c r="J186" s="4"/>
      <c r="K186" s="4"/>
      <c r="L186" s="8"/>
      <c r="M186" s="8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"/>
      <c r="BM186" s="4"/>
    </row>
    <row r="187" spans="1:65" s="5" customFormat="1" ht="15.75" x14ac:dyDescent="0.2">
      <c r="A187" s="217">
        <v>0</v>
      </c>
      <c r="B187" s="218"/>
      <c r="C187" s="219">
        <v>0</v>
      </c>
      <c r="D187" s="220">
        <v>0</v>
      </c>
      <c r="E187" s="56">
        <f t="shared" si="9"/>
        <v>0</v>
      </c>
      <c r="F187" s="46"/>
      <c r="G187" s="46"/>
      <c r="H187" s="46"/>
      <c r="I187" s="46"/>
      <c r="J187" s="4"/>
      <c r="K187" s="4"/>
      <c r="L187" s="8"/>
      <c r="M187" s="8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"/>
      <c r="BM187" s="4"/>
    </row>
    <row r="188" spans="1:65" s="5" customFormat="1" ht="15.75" x14ac:dyDescent="0.2">
      <c r="A188" s="217">
        <v>0</v>
      </c>
      <c r="B188" s="218"/>
      <c r="C188" s="219">
        <v>0</v>
      </c>
      <c r="D188" s="220">
        <v>0</v>
      </c>
      <c r="E188" s="56">
        <f t="shared" si="9"/>
        <v>0</v>
      </c>
      <c r="F188" s="46"/>
      <c r="G188" s="46"/>
      <c r="H188" s="46"/>
      <c r="I188" s="46"/>
      <c r="J188" s="4"/>
      <c r="K188" s="4"/>
      <c r="L188" s="8"/>
      <c r="M188" s="8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"/>
      <c r="BM188" s="4"/>
    </row>
    <row r="189" spans="1:65" s="5" customFormat="1" ht="15.75" x14ac:dyDescent="0.2">
      <c r="A189" s="217">
        <v>0</v>
      </c>
      <c r="B189" s="218"/>
      <c r="C189" s="219">
        <v>0</v>
      </c>
      <c r="D189" s="220">
        <v>0</v>
      </c>
      <c r="E189" s="56">
        <f t="shared" si="9"/>
        <v>0</v>
      </c>
      <c r="F189" s="46"/>
      <c r="G189" s="46"/>
      <c r="H189" s="46"/>
      <c r="I189" s="46"/>
      <c r="J189" s="4"/>
      <c r="K189" s="4"/>
      <c r="L189" s="8"/>
      <c r="M189" s="8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"/>
      <c r="BM189" s="4"/>
    </row>
    <row r="190" spans="1:65" s="5" customFormat="1" ht="15.75" x14ac:dyDescent="0.2">
      <c r="A190" s="217">
        <v>0</v>
      </c>
      <c r="B190" s="218"/>
      <c r="C190" s="219">
        <v>0</v>
      </c>
      <c r="D190" s="220">
        <v>0</v>
      </c>
      <c r="E190" s="56">
        <f t="shared" si="9"/>
        <v>0</v>
      </c>
      <c r="F190" s="46"/>
      <c r="G190" s="46"/>
      <c r="H190" s="46"/>
      <c r="I190" s="46"/>
      <c r="J190" s="4"/>
      <c r="K190" s="4"/>
      <c r="L190" s="8"/>
      <c r="M190" s="8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"/>
      <c r="BM190" s="4"/>
    </row>
    <row r="191" spans="1:65" s="5" customFormat="1" ht="15.75" x14ac:dyDescent="0.2">
      <c r="A191" s="217">
        <v>0</v>
      </c>
      <c r="B191" s="218"/>
      <c r="C191" s="219">
        <v>0</v>
      </c>
      <c r="D191" s="220">
        <v>0</v>
      </c>
      <c r="E191" s="56">
        <f t="shared" si="9"/>
        <v>0</v>
      </c>
      <c r="F191" s="46"/>
      <c r="G191" s="46"/>
      <c r="H191" s="46"/>
      <c r="I191" s="46"/>
      <c r="J191" s="4"/>
      <c r="K191" s="4"/>
      <c r="L191" s="8"/>
      <c r="M191" s="8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"/>
      <c r="BM191" s="4"/>
    </row>
    <row r="192" spans="1:65" s="5" customFormat="1" ht="15.75" x14ac:dyDescent="0.2">
      <c r="A192" s="217">
        <v>0</v>
      </c>
      <c r="B192" s="218"/>
      <c r="C192" s="219">
        <v>0</v>
      </c>
      <c r="D192" s="220">
        <v>0</v>
      </c>
      <c r="E192" s="56">
        <f t="shared" si="9"/>
        <v>0</v>
      </c>
      <c r="F192" s="46"/>
      <c r="G192" s="46"/>
      <c r="H192" s="46"/>
      <c r="I192" s="46"/>
      <c r="J192" s="4"/>
      <c r="K192" s="4"/>
      <c r="L192" s="8"/>
      <c r="M192" s="8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"/>
      <c r="BM192" s="4"/>
    </row>
    <row r="193" spans="1:65" s="5" customFormat="1" ht="15.75" x14ac:dyDescent="0.2">
      <c r="A193" s="217">
        <v>0</v>
      </c>
      <c r="B193" s="218"/>
      <c r="C193" s="219">
        <v>0</v>
      </c>
      <c r="D193" s="220">
        <v>0</v>
      </c>
      <c r="E193" s="56">
        <f t="shared" si="9"/>
        <v>0</v>
      </c>
      <c r="F193" s="46"/>
      <c r="G193" s="50" t="s">
        <v>286</v>
      </c>
      <c r="H193" s="50" t="s">
        <v>287</v>
      </c>
      <c r="I193" s="46"/>
      <c r="J193" s="4"/>
      <c r="K193" s="4"/>
      <c r="L193" s="8"/>
      <c r="M193" s="8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"/>
      <c r="BM193" s="4"/>
    </row>
    <row r="194" spans="1:65" s="5" customFormat="1" ht="20.100000000000001" customHeight="1" x14ac:dyDescent="0.2">
      <c r="A194" s="78" t="str">
        <f xml:space="preserve"> "TOTAL"&amp;MID(A179,3,40)</f>
        <v>TOTAL Servicios y asesoramiento externos</v>
      </c>
      <c r="B194" s="74"/>
      <c r="C194" s="74"/>
      <c r="D194" s="74"/>
      <c r="E194" s="79">
        <f>SUM(E181:E193)</f>
        <v>0</v>
      </c>
      <c r="F194" s="46"/>
      <c r="G194" s="51">
        <f>+E194+G177</f>
        <v>0</v>
      </c>
      <c r="H194" s="51">
        <f ca="1">+$H$2-INDIRECT($J$7)+G194</f>
        <v>0</v>
      </c>
      <c r="I194" s="46"/>
      <c r="J194" s="4"/>
      <c r="K194" s="4"/>
      <c r="L194" s="8"/>
      <c r="M194" s="8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"/>
      <c r="BM194" s="4"/>
    </row>
    <row r="195" spans="1:65" s="5" customFormat="1" ht="20.100000000000001" customHeight="1" x14ac:dyDescent="0.2">
      <c r="A195" s="7"/>
      <c r="B195" s="7"/>
      <c r="C195" s="7"/>
      <c r="D195" s="7"/>
      <c r="E195" s="7"/>
      <c r="F195" s="46"/>
      <c r="G195" s="46"/>
      <c r="H195" s="46"/>
      <c r="I195" s="46"/>
      <c r="J195" s="4"/>
      <c r="K195" s="4"/>
      <c r="L195" s="8"/>
      <c r="M195" s="8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"/>
      <c r="BM195" s="4"/>
    </row>
    <row r="196" spans="1:65" s="5" customFormat="1" ht="20.100000000000001" customHeight="1" x14ac:dyDescent="0.2">
      <c r="A196" s="78" t="str">
        <f>A123</f>
        <v>5. Equipos</v>
      </c>
      <c r="B196" s="74"/>
      <c r="C196" s="74"/>
      <c r="D196" s="74"/>
      <c r="E196" s="85"/>
      <c r="F196" s="46"/>
      <c r="G196" s="46"/>
      <c r="H196" s="46"/>
      <c r="I196" s="46"/>
      <c r="J196" s="4"/>
      <c r="K196" s="4"/>
      <c r="L196" s="8"/>
      <c r="M196" s="8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"/>
      <c r="BM196" s="4"/>
    </row>
    <row r="197" spans="1:65" s="5" customFormat="1" ht="30" x14ac:dyDescent="0.2">
      <c r="A197" s="52" t="s">
        <v>281</v>
      </c>
      <c r="B197" s="52" t="s">
        <v>282</v>
      </c>
      <c r="C197" s="52" t="s">
        <v>283</v>
      </c>
      <c r="D197" s="52" t="s">
        <v>34</v>
      </c>
      <c r="E197" s="52" t="s">
        <v>19</v>
      </c>
      <c r="F197" s="46"/>
      <c r="G197" s="46"/>
      <c r="H197" s="46"/>
      <c r="I197" s="46"/>
      <c r="J197" s="4"/>
      <c r="K197" s="4"/>
      <c r="L197" s="8"/>
      <c r="M197" s="8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"/>
      <c r="BM197" s="4"/>
    </row>
    <row r="198" spans="1:65" s="5" customFormat="1" ht="15.75" x14ac:dyDescent="0.2">
      <c r="A198" s="217">
        <v>0</v>
      </c>
      <c r="B198" s="218"/>
      <c r="C198" s="219">
        <v>0</v>
      </c>
      <c r="D198" s="220">
        <v>0</v>
      </c>
      <c r="E198" s="56">
        <f t="shared" ref="E198:E204" si="10">IF(A198="","",IF(C198="","",IF(D198="","",ROUND(ROUND(D198,4)*ROUND(C198,2)*ROUND(A198,2),2))))</f>
        <v>0</v>
      </c>
      <c r="F198" s="46"/>
      <c r="G198" s="46"/>
      <c r="H198" s="46"/>
      <c r="I198" s="46"/>
      <c r="J198" s="4"/>
      <c r="K198" s="4"/>
      <c r="L198" s="8"/>
      <c r="M198" s="8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"/>
      <c r="BM198" s="4"/>
    </row>
    <row r="199" spans="1:65" s="5" customFormat="1" ht="15.75" x14ac:dyDescent="0.2">
      <c r="A199" s="217">
        <v>0</v>
      </c>
      <c r="B199" s="218"/>
      <c r="C199" s="219">
        <v>0</v>
      </c>
      <c r="D199" s="220">
        <v>0</v>
      </c>
      <c r="E199" s="56">
        <f t="shared" si="10"/>
        <v>0</v>
      </c>
      <c r="F199" s="46"/>
      <c r="G199" s="46"/>
      <c r="H199" s="46"/>
      <c r="I199" s="46"/>
      <c r="J199" s="4"/>
      <c r="K199" s="4"/>
      <c r="L199" s="8"/>
      <c r="M199" s="8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"/>
      <c r="BM199" s="4"/>
    </row>
    <row r="200" spans="1:65" s="5" customFormat="1" ht="15.75" x14ac:dyDescent="0.2">
      <c r="A200" s="217">
        <v>0</v>
      </c>
      <c r="B200" s="218"/>
      <c r="C200" s="219">
        <v>0</v>
      </c>
      <c r="D200" s="220">
        <v>0</v>
      </c>
      <c r="E200" s="56">
        <f t="shared" si="10"/>
        <v>0</v>
      </c>
      <c r="F200" s="46"/>
      <c r="G200" s="46"/>
      <c r="H200" s="46"/>
      <c r="I200" s="46"/>
      <c r="J200" s="4"/>
      <c r="K200" s="4"/>
      <c r="L200" s="8"/>
      <c r="M200" s="8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"/>
      <c r="BM200" s="4"/>
    </row>
    <row r="201" spans="1:65" s="5" customFormat="1" ht="15.75" x14ac:dyDescent="0.2">
      <c r="A201" s="217">
        <v>0</v>
      </c>
      <c r="B201" s="218"/>
      <c r="C201" s="219">
        <v>0</v>
      </c>
      <c r="D201" s="220">
        <v>0</v>
      </c>
      <c r="E201" s="56">
        <f t="shared" si="10"/>
        <v>0</v>
      </c>
      <c r="F201" s="46"/>
      <c r="G201" s="46"/>
      <c r="H201" s="46"/>
      <c r="I201" s="46"/>
      <c r="J201" s="4"/>
      <c r="K201" s="4"/>
      <c r="L201" s="8"/>
      <c r="M201" s="8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"/>
      <c r="BM201" s="4"/>
    </row>
    <row r="202" spans="1:65" s="5" customFormat="1" ht="15.75" x14ac:dyDescent="0.2">
      <c r="A202" s="217">
        <v>0</v>
      </c>
      <c r="B202" s="218"/>
      <c r="C202" s="219">
        <v>0</v>
      </c>
      <c r="D202" s="220">
        <v>0</v>
      </c>
      <c r="E202" s="56">
        <f t="shared" si="10"/>
        <v>0</v>
      </c>
      <c r="F202" s="46"/>
      <c r="G202" s="46"/>
      <c r="H202" s="46"/>
      <c r="I202" s="46"/>
      <c r="J202" s="4"/>
      <c r="K202" s="4"/>
      <c r="L202" s="8"/>
      <c r="M202" s="8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"/>
      <c r="BM202" s="4"/>
    </row>
    <row r="203" spans="1:65" s="5" customFormat="1" ht="15.75" x14ac:dyDescent="0.2">
      <c r="A203" s="217">
        <v>0</v>
      </c>
      <c r="B203" s="218"/>
      <c r="C203" s="219">
        <v>0</v>
      </c>
      <c r="D203" s="220">
        <v>0</v>
      </c>
      <c r="E203" s="56">
        <f t="shared" si="10"/>
        <v>0</v>
      </c>
      <c r="F203" s="46"/>
      <c r="G203" s="46"/>
      <c r="H203" s="46"/>
      <c r="I203" s="46"/>
      <c r="J203" s="4"/>
      <c r="K203" s="4"/>
      <c r="L203" s="8"/>
      <c r="M203" s="8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"/>
      <c r="BM203" s="4"/>
    </row>
    <row r="204" spans="1:65" s="5" customFormat="1" ht="15.75" x14ac:dyDescent="0.2">
      <c r="A204" s="217">
        <v>0</v>
      </c>
      <c r="B204" s="218"/>
      <c r="C204" s="219">
        <v>0</v>
      </c>
      <c r="D204" s="220">
        <v>0</v>
      </c>
      <c r="E204" s="56">
        <f t="shared" si="10"/>
        <v>0</v>
      </c>
      <c r="F204" s="46"/>
      <c r="G204" s="50" t="s">
        <v>286</v>
      </c>
      <c r="H204" s="50" t="s">
        <v>287</v>
      </c>
      <c r="I204" s="46"/>
      <c r="J204" s="4"/>
      <c r="K204" s="4"/>
      <c r="L204" s="8"/>
      <c r="M204" s="8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"/>
      <c r="BM204" s="4"/>
    </row>
    <row r="205" spans="1:65" s="5" customFormat="1" ht="20.100000000000001" customHeight="1" x14ac:dyDescent="0.2">
      <c r="A205" s="78" t="str">
        <f xml:space="preserve"> "TOTAL"&amp;MID(A196,3,40)</f>
        <v>TOTAL Equipos</v>
      </c>
      <c r="B205" s="74"/>
      <c r="C205" s="74"/>
      <c r="D205" s="74"/>
      <c r="E205" s="79">
        <f>SUM(E198:E204)</f>
        <v>0</v>
      </c>
      <c r="F205" s="46"/>
      <c r="G205" s="51">
        <f>+E205+G194</f>
        <v>0</v>
      </c>
      <c r="H205" s="51">
        <f ca="1">+$H$2-INDIRECT($J$7)+G205</f>
        <v>0</v>
      </c>
      <c r="I205" s="46"/>
      <c r="J205" s="4"/>
      <c r="K205" s="4"/>
      <c r="L205" s="8"/>
      <c r="M205" s="8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"/>
      <c r="BM205" s="4"/>
    </row>
    <row r="206" spans="1:65" s="5" customFormat="1" ht="20.100000000000001" customHeight="1" x14ac:dyDescent="0.2">
      <c r="A206" s="31"/>
      <c r="B206" s="8"/>
      <c r="C206" s="8"/>
      <c r="D206" s="8"/>
      <c r="E206" s="8"/>
      <c r="F206" s="46"/>
      <c r="G206" s="46"/>
      <c r="H206" s="46"/>
      <c r="I206" s="46"/>
      <c r="J206" s="4"/>
      <c r="K206" s="4"/>
      <c r="L206" s="8"/>
      <c r="M206" s="8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"/>
      <c r="BM206" s="4"/>
    </row>
    <row r="207" spans="1:65" s="5" customFormat="1" ht="20.100000000000001" customHeight="1" x14ac:dyDescent="0.2">
      <c r="A207" s="86" t="str">
        <f>+A134</f>
        <v>6. Infraestructura y obras</v>
      </c>
      <c r="B207" s="74"/>
      <c r="C207" s="74"/>
      <c r="D207" s="74"/>
      <c r="E207" s="85"/>
      <c r="F207" s="46"/>
      <c r="G207" s="46"/>
      <c r="H207" s="46"/>
      <c r="I207" s="46"/>
      <c r="J207" s="4"/>
      <c r="K207" s="4"/>
      <c r="L207" s="8"/>
      <c r="M207" s="8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"/>
      <c r="BM207" s="4"/>
    </row>
    <row r="208" spans="1:65" s="5" customFormat="1" ht="30" x14ac:dyDescent="0.2">
      <c r="A208" s="52" t="s">
        <v>284</v>
      </c>
      <c r="B208" s="52" t="s">
        <v>285</v>
      </c>
      <c r="C208" s="52" t="s">
        <v>35</v>
      </c>
      <c r="D208" s="52" t="s">
        <v>34</v>
      </c>
      <c r="E208" s="52" t="s">
        <v>19</v>
      </c>
      <c r="F208" s="46"/>
      <c r="G208" s="46"/>
      <c r="H208" s="46"/>
      <c r="I208" s="46"/>
      <c r="J208" s="4"/>
      <c r="K208" s="4"/>
      <c r="L208" s="8"/>
      <c r="M208" s="8"/>
      <c r="N208" s="46"/>
      <c r="O208" s="47"/>
      <c r="P208" s="47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"/>
      <c r="BM208" s="4"/>
    </row>
    <row r="209" spans="1:65" s="5" customFormat="1" ht="15.75" x14ac:dyDescent="0.2">
      <c r="A209" s="217">
        <v>0</v>
      </c>
      <c r="B209" s="218"/>
      <c r="C209" s="219">
        <v>0</v>
      </c>
      <c r="D209" s="220">
        <v>0</v>
      </c>
      <c r="E209" s="56">
        <f t="shared" ref="E209:E215" si="11">IF(A209="","",IF(C209="","",IF(D209="","",ROUND(ROUND(D209,4)*ROUND(C209,2)*ROUND(A209,2),2))))</f>
        <v>0</v>
      </c>
      <c r="F209" s="46"/>
      <c r="G209" s="46"/>
      <c r="H209" s="46"/>
      <c r="I209" s="46"/>
      <c r="J209" s="4"/>
      <c r="K209" s="4"/>
      <c r="L209" s="8"/>
      <c r="M209" s="8"/>
      <c r="N209" s="46"/>
      <c r="O209" s="47"/>
      <c r="P209" s="47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"/>
      <c r="BM209" s="4"/>
    </row>
    <row r="210" spans="1:65" s="5" customFormat="1" ht="15.75" x14ac:dyDescent="0.2">
      <c r="A210" s="217">
        <v>0</v>
      </c>
      <c r="B210" s="218"/>
      <c r="C210" s="219">
        <v>0</v>
      </c>
      <c r="D210" s="220">
        <v>0</v>
      </c>
      <c r="E210" s="56">
        <f t="shared" si="11"/>
        <v>0</v>
      </c>
      <c r="F210" s="46"/>
      <c r="G210" s="46"/>
      <c r="H210" s="46"/>
      <c r="I210" s="46"/>
      <c r="J210" s="4"/>
      <c r="K210" s="4"/>
      <c r="L210" s="8"/>
      <c r="M210" s="8"/>
      <c r="N210" s="46"/>
      <c r="O210" s="47"/>
      <c r="P210" s="47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"/>
      <c r="BM210" s="4"/>
    </row>
    <row r="211" spans="1:65" s="5" customFormat="1" ht="15.75" x14ac:dyDescent="0.2">
      <c r="A211" s="217">
        <v>0</v>
      </c>
      <c r="B211" s="218"/>
      <c r="C211" s="219">
        <v>0</v>
      </c>
      <c r="D211" s="220">
        <v>0</v>
      </c>
      <c r="E211" s="56">
        <f t="shared" si="11"/>
        <v>0</v>
      </c>
      <c r="F211" s="46"/>
      <c r="G211" s="46"/>
      <c r="H211" s="46"/>
      <c r="I211" s="46"/>
      <c r="J211" s="4"/>
      <c r="K211" s="4"/>
      <c r="L211" s="8"/>
      <c r="M211" s="8"/>
      <c r="N211" s="46"/>
      <c r="O211" s="47"/>
      <c r="P211" s="47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"/>
      <c r="BM211" s="4"/>
    </row>
    <row r="212" spans="1:65" s="5" customFormat="1" ht="15.75" x14ac:dyDescent="0.2">
      <c r="A212" s="217">
        <v>0</v>
      </c>
      <c r="B212" s="218"/>
      <c r="C212" s="219">
        <v>0</v>
      </c>
      <c r="D212" s="220">
        <v>0</v>
      </c>
      <c r="E212" s="56">
        <f t="shared" si="11"/>
        <v>0</v>
      </c>
      <c r="F212" s="46"/>
      <c r="G212" s="46"/>
      <c r="H212" s="46"/>
      <c r="I212" s="46"/>
      <c r="J212" s="4"/>
      <c r="K212" s="4"/>
      <c r="L212" s="8"/>
      <c r="M212" s="8"/>
      <c r="N212" s="46"/>
      <c r="O212" s="47"/>
      <c r="P212" s="47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"/>
      <c r="BM212" s="4"/>
    </row>
    <row r="213" spans="1:65" s="5" customFormat="1" ht="15.75" x14ac:dyDescent="0.2">
      <c r="A213" s="217">
        <v>0</v>
      </c>
      <c r="B213" s="218"/>
      <c r="C213" s="219">
        <v>0</v>
      </c>
      <c r="D213" s="220">
        <v>0</v>
      </c>
      <c r="E213" s="56">
        <f t="shared" si="11"/>
        <v>0</v>
      </c>
      <c r="F213" s="46"/>
      <c r="G213" s="46"/>
      <c r="H213" s="46"/>
      <c r="I213" s="46"/>
      <c r="J213" s="4"/>
      <c r="K213" s="4"/>
      <c r="L213" s="8"/>
      <c r="M213" s="8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"/>
      <c r="BM213" s="4"/>
    </row>
    <row r="214" spans="1:65" s="5" customFormat="1" ht="15.75" x14ac:dyDescent="0.2">
      <c r="A214" s="217">
        <v>0</v>
      </c>
      <c r="B214" s="218"/>
      <c r="C214" s="219">
        <v>0</v>
      </c>
      <c r="D214" s="220">
        <v>0</v>
      </c>
      <c r="E214" s="56">
        <f t="shared" si="11"/>
        <v>0</v>
      </c>
      <c r="F214" s="46"/>
      <c r="G214" s="46"/>
      <c r="H214" s="46"/>
      <c r="I214" s="46"/>
      <c r="J214" s="4"/>
      <c r="K214" s="4"/>
      <c r="L214" s="8"/>
      <c r="M214" s="8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"/>
      <c r="BM214" s="4"/>
    </row>
    <row r="215" spans="1:65" s="5" customFormat="1" ht="15.75" x14ac:dyDescent="0.2">
      <c r="A215" s="217">
        <v>0</v>
      </c>
      <c r="B215" s="218"/>
      <c r="C215" s="219">
        <v>0</v>
      </c>
      <c r="D215" s="220">
        <v>0</v>
      </c>
      <c r="E215" s="56">
        <f t="shared" si="11"/>
        <v>0</v>
      </c>
      <c r="F215" s="46"/>
      <c r="G215" s="50" t="s">
        <v>286</v>
      </c>
      <c r="H215" s="50" t="s">
        <v>287</v>
      </c>
      <c r="I215" s="46"/>
      <c r="J215" s="4"/>
      <c r="K215" s="4"/>
      <c r="L215" s="8"/>
      <c r="M215" s="8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"/>
      <c r="BM215" s="4"/>
    </row>
    <row r="216" spans="1:65" s="5" customFormat="1" ht="20.100000000000001" customHeight="1" x14ac:dyDescent="0.2">
      <c r="A216" s="78" t="str">
        <f xml:space="preserve"> "TOTAL"&amp;MID(A207,3,40)</f>
        <v>TOTAL Infraestructura y obras</v>
      </c>
      <c r="B216" s="74"/>
      <c r="C216" s="74"/>
      <c r="D216" s="74"/>
      <c r="E216" s="79">
        <f>SUM(E209:E215)</f>
        <v>0</v>
      </c>
      <c r="F216" s="46"/>
      <c r="G216" s="51">
        <f>+E216+G205</f>
        <v>0</v>
      </c>
      <c r="H216" s="51">
        <f ca="1">+$H$2-INDIRECT($J$7)+G216</f>
        <v>0</v>
      </c>
      <c r="I216" s="46"/>
      <c r="J216" s="4"/>
      <c r="K216" s="4"/>
      <c r="L216" s="8"/>
      <c r="M216" s="8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"/>
      <c r="BM216" s="4"/>
    </row>
    <row r="217" spans="1:65" s="5" customFormat="1" ht="20.100000000000001" customHeight="1" x14ac:dyDescent="0.2">
      <c r="A217" s="31"/>
      <c r="B217" s="7"/>
      <c r="C217" s="7"/>
      <c r="D217" s="7"/>
      <c r="E217" s="7"/>
      <c r="F217" s="46"/>
      <c r="G217" s="46"/>
      <c r="H217" s="46"/>
      <c r="I217" s="46"/>
      <c r="J217" s="4"/>
      <c r="K217" s="4"/>
      <c r="L217" s="8"/>
      <c r="M217" s="8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"/>
      <c r="BM217" s="4"/>
    </row>
    <row r="218" spans="1:65" s="29" customFormat="1" ht="24.95" customHeight="1" x14ac:dyDescent="0.2">
      <c r="A218" s="87" t="s">
        <v>38</v>
      </c>
      <c r="B218" s="88"/>
      <c r="C218" s="88"/>
      <c r="D218" s="88"/>
      <c r="E218" s="89">
        <f>E171+E174+E177+E194+E205+E216</f>
        <v>0</v>
      </c>
      <c r="F218" s="49"/>
      <c r="G218" s="49"/>
      <c r="H218" s="49"/>
      <c r="I218" s="49"/>
      <c r="J218" s="28"/>
      <c r="K218" s="28"/>
      <c r="L218" s="167"/>
      <c r="M218" s="167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28"/>
      <c r="BM218" s="28"/>
    </row>
    <row r="219" spans="1:65" s="5" customFormat="1" ht="20.100000000000001" customHeight="1" x14ac:dyDescent="0.2">
      <c r="A219" s="31"/>
      <c r="B219" s="8"/>
      <c r="C219" s="8"/>
      <c r="D219" s="8"/>
      <c r="E219" s="8"/>
      <c r="F219" s="46"/>
      <c r="G219" s="46"/>
      <c r="H219" s="46"/>
      <c r="I219" s="46"/>
      <c r="J219" s="4"/>
      <c r="K219" s="4"/>
      <c r="L219" s="8"/>
      <c r="M219" s="8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"/>
      <c r="BM219" s="4"/>
    </row>
    <row r="220" spans="1:65" s="5" customFormat="1" ht="30.75" x14ac:dyDescent="0.2">
      <c r="A220" s="273" t="str">
        <f>+A147</f>
        <v>0001_ACRONIMO_XYZ</v>
      </c>
      <c r="B220" s="273"/>
      <c r="C220" s="273"/>
      <c r="D220" s="273"/>
      <c r="E220" s="273"/>
      <c r="F220" s="45"/>
      <c r="G220" s="45"/>
      <c r="H220" s="45"/>
      <c r="I220" s="45"/>
      <c r="J220" s="26"/>
      <c r="K220" s="26"/>
      <c r="L220" s="4"/>
      <c r="M220" s="4"/>
      <c r="N220" s="46"/>
      <c r="O220" s="47"/>
      <c r="P220" s="47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"/>
      <c r="BM220" s="4"/>
    </row>
    <row r="221" spans="1:65" s="5" customFormat="1" ht="30.75" x14ac:dyDescent="0.2">
      <c r="A221" s="273" t="str">
        <f ca="1">+A148</f>
        <v>Escribir denominación B2</v>
      </c>
      <c r="B221" s="273"/>
      <c r="C221" s="273"/>
      <c r="D221" s="273"/>
      <c r="E221" s="273"/>
      <c r="F221" s="45"/>
      <c r="G221" s="45"/>
      <c r="H221" s="45"/>
      <c r="I221" s="45"/>
      <c r="J221" s="26"/>
      <c r="K221" s="26"/>
      <c r="L221" s="4"/>
      <c r="M221" s="4"/>
      <c r="N221" s="46"/>
      <c r="O221" s="47"/>
      <c r="P221" s="47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"/>
      <c r="BM221" s="4"/>
    </row>
    <row r="222" spans="1:65" s="5" customFormat="1" ht="20.100000000000001" customHeight="1" x14ac:dyDescent="0.2">
      <c r="A222" s="8"/>
      <c r="B222" s="8"/>
      <c r="C222" s="8"/>
      <c r="D222" s="8"/>
      <c r="E222" s="8"/>
      <c r="F222" s="46"/>
      <c r="G222" s="46"/>
      <c r="H222" s="46"/>
      <c r="I222" s="46"/>
      <c r="J222" s="4"/>
      <c r="K222" s="4"/>
      <c r="L222" s="8"/>
      <c r="M222" s="8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"/>
      <c r="BM222" s="4"/>
    </row>
    <row r="223" spans="1:65" s="29" customFormat="1" ht="24.95" customHeight="1" x14ac:dyDescent="0.2">
      <c r="A223" s="57" t="str">
        <f>"ACTIVIDAD 4: "&amp;'1.INTRO'!B32</f>
        <v>ACTIVIDAD 4: Escribir aquí el título de la actividad 4</v>
      </c>
      <c r="B223" s="58"/>
      <c r="C223" s="76"/>
      <c r="D223" s="76"/>
      <c r="E223" s="77"/>
      <c r="F223" s="49"/>
      <c r="G223" s="49"/>
      <c r="H223" s="49"/>
      <c r="I223" s="49"/>
      <c r="J223" s="28"/>
      <c r="K223" s="28"/>
      <c r="L223" s="167"/>
      <c r="M223" s="167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28"/>
      <c r="BM223" s="28"/>
    </row>
    <row r="224" spans="1:65" s="5" customFormat="1" ht="20.100000000000001" customHeight="1" x14ac:dyDescent="0.2">
      <c r="A224" s="8"/>
      <c r="B224" s="8"/>
      <c r="C224" s="8"/>
      <c r="D224" s="8"/>
      <c r="E224" s="8"/>
      <c r="F224" s="46"/>
      <c r="G224" s="46"/>
      <c r="H224" s="46"/>
      <c r="I224" s="46"/>
      <c r="J224" s="4"/>
      <c r="K224" s="4"/>
      <c r="L224" s="8"/>
      <c r="M224" s="8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"/>
      <c r="BM224" s="4"/>
    </row>
    <row r="225" spans="1:65" s="5" customFormat="1" ht="20.100000000000001" customHeight="1" x14ac:dyDescent="0.2">
      <c r="A225" s="61" t="str">
        <f>+A152</f>
        <v>1. Personal</v>
      </c>
      <c r="B225" s="74"/>
      <c r="C225" s="62"/>
      <c r="D225" s="74"/>
      <c r="E225" s="75"/>
      <c r="F225" s="46"/>
      <c r="G225" s="46"/>
      <c r="H225" s="46"/>
      <c r="I225" s="46"/>
      <c r="J225" s="4"/>
      <c r="K225" s="4"/>
      <c r="L225" s="8"/>
      <c r="M225" s="8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"/>
      <c r="BM225" s="4"/>
    </row>
    <row r="226" spans="1:65" s="5" customFormat="1" ht="30" x14ac:dyDescent="0.2">
      <c r="A226" s="52" t="s">
        <v>257</v>
      </c>
      <c r="B226" s="52" t="s">
        <v>258</v>
      </c>
      <c r="C226" s="52" t="s">
        <v>259</v>
      </c>
      <c r="D226" s="52" t="s">
        <v>260</v>
      </c>
      <c r="E226" s="52" t="s">
        <v>19</v>
      </c>
      <c r="F226" s="46"/>
      <c r="G226" s="46"/>
      <c r="H226" s="46"/>
      <c r="I226" s="46"/>
      <c r="J226" s="4"/>
      <c r="K226" s="4"/>
      <c r="L226" s="8"/>
      <c r="M226" s="8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"/>
      <c r="BM226" s="4"/>
    </row>
    <row r="227" spans="1:65" s="5" customFormat="1" ht="15.75" x14ac:dyDescent="0.2">
      <c r="A227" s="217">
        <v>0</v>
      </c>
      <c r="B227" s="218"/>
      <c r="C227" s="219">
        <v>0</v>
      </c>
      <c r="D227" s="220">
        <v>0</v>
      </c>
      <c r="E227" s="56">
        <f>IF(A227="","",IF(C227="","",IF(D227="","",ROUND(ROUND(D227,4)*ROUND(C227,2)*ROUND(A227,2),2))))</f>
        <v>0</v>
      </c>
      <c r="F227" s="46"/>
      <c r="G227" s="46"/>
      <c r="H227" s="46"/>
      <c r="I227" s="46"/>
      <c r="J227" s="4"/>
      <c r="K227" s="4"/>
      <c r="L227" s="8"/>
      <c r="M227" s="8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"/>
      <c r="BM227" s="4"/>
    </row>
    <row r="228" spans="1:65" s="5" customFormat="1" ht="15.75" x14ac:dyDescent="0.2">
      <c r="A228" s="217">
        <v>0</v>
      </c>
      <c r="B228" s="218"/>
      <c r="C228" s="219">
        <v>0</v>
      </c>
      <c r="D228" s="220">
        <v>0</v>
      </c>
      <c r="E228" s="56">
        <f t="shared" ref="E228:E243" si="12">IF(A228="","",IF(C228="","",IF(D228="","",ROUND(ROUND(D228,4)*ROUND(C228,2)*ROUND(A228,2),2))))</f>
        <v>0</v>
      </c>
      <c r="F228" s="46"/>
      <c r="G228" s="46"/>
      <c r="H228" s="46"/>
      <c r="I228" s="46"/>
      <c r="J228" s="4"/>
      <c r="K228" s="4"/>
      <c r="L228" s="8"/>
      <c r="M228" s="8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"/>
      <c r="BM228" s="4"/>
    </row>
    <row r="229" spans="1:65" s="5" customFormat="1" ht="15.75" x14ac:dyDescent="0.2">
      <c r="A229" s="217">
        <v>0</v>
      </c>
      <c r="B229" s="218"/>
      <c r="C229" s="219">
        <v>0</v>
      </c>
      <c r="D229" s="220">
        <v>0</v>
      </c>
      <c r="E229" s="56">
        <f t="shared" si="12"/>
        <v>0</v>
      </c>
      <c r="F229" s="46"/>
      <c r="G229" s="46"/>
      <c r="H229" s="46"/>
      <c r="I229" s="46"/>
      <c r="J229" s="4"/>
      <c r="K229" s="4"/>
      <c r="L229" s="8"/>
      <c r="M229" s="8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"/>
      <c r="BM229" s="4"/>
    </row>
    <row r="230" spans="1:65" s="5" customFormat="1" ht="15.75" x14ac:dyDescent="0.2">
      <c r="A230" s="217">
        <v>0</v>
      </c>
      <c r="B230" s="218"/>
      <c r="C230" s="219">
        <v>0</v>
      </c>
      <c r="D230" s="220">
        <v>0</v>
      </c>
      <c r="E230" s="56">
        <f t="shared" si="12"/>
        <v>0</v>
      </c>
      <c r="F230" s="46"/>
      <c r="G230" s="46"/>
      <c r="H230" s="46"/>
      <c r="I230" s="46"/>
      <c r="J230" s="4"/>
      <c r="K230" s="4"/>
      <c r="L230" s="8"/>
      <c r="M230" s="8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"/>
      <c r="BM230" s="4"/>
    </row>
    <row r="231" spans="1:65" s="5" customFormat="1" ht="15.75" x14ac:dyDescent="0.2">
      <c r="A231" s="217">
        <v>0</v>
      </c>
      <c r="B231" s="218"/>
      <c r="C231" s="219">
        <v>0</v>
      </c>
      <c r="D231" s="220">
        <v>0</v>
      </c>
      <c r="E231" s="56">
        <f t="shared" si="12"/>
        <v>0</v>
      </c>
      <c r="F231" s="46"/>
      <c r="G231" s="46"/>
      <c r="H231" s="46"/>
      <c r="I231" s="46"/>
      <c r="J231" s="4"/>
      <c r="K231" s="4"/>
      <c r="L231" s="8"/>
      <c r="M231" s="8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"/>
      <c r="BM231" s="4"/>
    </row>
    <row r="232" spans="1:65" s="5" customFormat="1" ht="15.75" x14ac:dyDescent="0.2">
      <c r="A232" s="217">
        <v>0</v>
      </c>
      <c r="B232" s="218"/>
      <c r="C232" s="219">
        <v>0</v>
      </c>
      <c r="D232" s="220">
        <v>0</v>
      </c>
      <c r="E232" s="56">
        <f t="shared" si="12"/>
        <v>0</v>
      </c>
      <c r="F232" s="46"/>
      <c r="G232" s="46"/>
      <c r="H232" s="46"/>
      <c r="I232" s="46"/>
      <c r="J232" s="4"/>
      <c r="K232" s="4"/>
      <c r="L232" s="8"/>
      <c r="M232" s="8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"/>
      <c r="BM232" s="4"/>
    </row>
    <row r="233" spans="1:65" s="5" customFormat="1" ht="15.75" x14ac:dyDescent="0.2">
      <c r="A233" s="217">
        <v>0</v>
      </c>
      <c r="B233" s="218"/>
      <c r="C233" s="219">
        <v>0</v>
      </c>
      <c r="D233" s="220">
        <v>0</v>
      </c>
      <c r="E233" s="56">
        <f t="shared" si="12"/>
        <v>0</v>
      </c>
      <c r="F233" s="46"/>
      <c r="G233" s="46"/>
      <c r="H233" s="46"/>
      <c r="I233" s="46"/>
      <c r="J233" s="4"/>
      <c r="K233" s="4"/>
      <c r="L233" s="8"/>
      <c r="M233" s="8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"/>
      <c r="BM233" s="4"/>
    </row>
    <row r="234" spans="1:65" s="5" customFormat="1" ht="15.75" x14ac:dyDescent="0.2">
      <c r="A234" s="217">
        <v>0</v>
      </c>
      <c r="B234" s="218"/>
      <c r="C234" s="219">
        <v>0</v>
      </c>
      <c r="D234" s="220">
        <v>0</v>
      </c>
      <c r="E234" s="56">
        <f t="shared" si="12"/>
        <v>0</v>
      </c>
      <c r="F234" s="46"/>
      <c r="G234" s="46"/>
      <c r="H234" s="46"/>
      <c r="I234" s="46"/>
      <c r="J234" s="4"/>
      <c r="K234" s="4"/>
      <c r="L234" s="8"/>
      <c r="M234" s="8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"/>
      <c r="BM234" s="4"/>
    </row>
    <row r="235" spans="1:65" s="5" customFormat="1" ht="15.75" x14ac:dyDescent="0.2">
      <c r="A235" s="217">
        <v>0</v>
      </c>
      <c r="B235" s="218"/>
      <c r="C235" s="219">
        <v>0</v>
      </c>
      <c r="D235" s="220">
        <v>0</v>
      </c>
      <c r="E235" s="56">
        <f t="shared" si="12"/>
        <v>0</v>
      </c>
      <c r="F235" s="46"/>
      <c r="G235" s="46"/>
      <c r="H235" s="46"/>
      <c r="I235" s="46"/>
      <c r="J235" s="4"/>
      <c r="K235" s="4"/>
      <c r="L235" s="8"/>
      <c r="M235" s="8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"/>
      <c r="BM235" s="4"/>
    </row>
    <row r="236" spans="1:65" s="5" customFormat="1" ht="15.75" x14ac:dyDescent="0.2">
      <c r="A236" s="217">
        <v>0</v>
      </c>
      <c r="B236" s="218"/>
      <c r="C236" s="219">
        <v>0</v>
      </c>
      <c r="D236" s="220">
        <v>0</v>
      </c>
      <c r="E236" s="56">
        <f t="shared" si="12"/>
        <v>0</v>
      </c>
      <c r="F236" s="46"/>
      <c r="G236" s="46"/>
      <c r="H236" s="46"/>
      <c r="I236" s="46"/>
      <c r="J236" s="4"/>
      <c r="K236" s="4"/>
      <c r="L236" s="8"/>
      <c r="M236" s="8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"/>
      <c r="BM236" s="4"/>
    </row>
    <row r="237" spans="1:65" s="5" customFormat="1" ht="15.75" x14ac:dyDescent="0.2">
      <c r="A237" s="217">
        <v>0</v>
      </c>
      <c r="B237" s="218"/>
      <c r="C237" s="219">
        <v>0</v>
      </c>
      <c r="D237" s="220">
        <v>0</v>
      </c>
      <c r="E237" s="56">
        <f t="shared" si="12"/>
        <v>0</v>
      </c>
      <c r="F237" s="46"/>
      <c r="G237" s="46"/>
      <c r="H237" s="46"/>
      <c r="I237" s="46"/>
      <c r="J237" s="4"/>
      <c r="K237" s="4"/>
      <c r="L237" s="8"/>
      <c r="M237" s="8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"/>
      <c r="BM237" s="4"/>
    </row>
    <row r="238" spans="1:65" s="5" customFormat="1" ht="15.75" x14ac:dyDescent="0.2">
      <c r="A238" s="217">
        <v>0</v>
      </c>
      <c r="B238" s="218"/>
      <c r="C238" s="219">
        <v>0</v>
      </c>
      <c r="D238" s="220">
        <v>0</v>
      </c>
      <c r="E238" s="56">
        <f t="shared" si="12"/>
        <v>0</v>
      </c>
      <c r="F238" s="46"/>
      <c r="G238" s="46"/>
      <c r="H238" s="46"/>
      <c r="I238" s="46"/>
      <c r="J238" s="4"/>
      <c r="K238" s="4"/>
      <c r="L238" s="8"/>
      <c r="M238" s="8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"/>
      <c r="BM238" s="4"/>
    </row>
    <row r="239" spans="1:65" s="5" customFormat="1" ht="15.75" x14ac:dyDescent="0.2">
      <c r="A239" s="217">
        <v>0</v>
      </c>
      <c r="B239" s="218"/>
      <c r="C239" s="219">
        <v>0</v>
      </c>
      <c r="D239" s="220">
        <v>0</v>
      </c>
      <c r="E239" s="56">
        <f t="shared" si="12"/>
        <v>0</v>
      </c>
      <c r="F239" s="46"/>
      <c r="G239" s="46"/>
      <c r="H239" s="46"/>
      <c r="I239" s="46"/>
      <c r="J239" s="4"/>
      <c r="K239" s="4"/>
      <c r="L239" s="8"/>
      <c r="M239" s="8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"/>
      <c r="BM239" s="4"/>
    </row>
    <row r="240" spans="1:65" s="5" customFormat="1" ht="15.75" x14ac:dyDescent="0.2">
      <c r="A240" s="217">
        <v>0</v>
      </c>
      <c r="B240" s="218"/>
      <c r="C240" s="219">
        <v>0</v>
      </c>
      <c r="D240" s="220">
        <v>0</v>
      </c>
      <c r="E240" s="56">
        <f t="shared" si="12"/>
        <v>0</v>
      </c>
      <c r="F240" s="46"/>
      <c r="G240" s="46"/>
      <c r="H240" s="46"/>
      <c r="I240" s="46"/>
      <c r="J240" s="4"/>
      <c r="K240" s="4"/>
      <c r="L240" s="8"/>
      <c r="M240" s="8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"/>
      <c r="BM240" s="4"/>
    </row>
    <row r="241" spans="1:65" s="5" customFormat="1" ht="15.75" x14ac:dyDescent="0.2">
      <c r="A241" s="217">
        <v>0</v>
      </c>
      <c r="B241" s="218"/>
      <c r="C241" s="219">
        <v>0</v>
      </c>
      <c r="D241" s="220">
        <v>0</v>
      </c>
      <c r="E241" s="56">
        <f t="shared" si="12"/>
        <v>0</v>
      </c>
      <c r="F241" s="46"/>
      <c r="G241" s="46"/>
      <c r="H241" s="46"/>
      <c r="I241" s="46"/>
      <c r="J241" s="4"/>
      <c r="K241" s="4"/>
      <c r="L241" s="8"/>
      <c r="M241" s="8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"/>
      <c r="BM241" s="4"/>
    </row>
    <row r="242" spans="1:65" s="5" customFormat="1" ht="15.75" x14ac:dyDescent="0.2">
      <c r="A242" s="217">
        <v>0</v>
      </c>
      <c r="B242" s="218"/>
      <c r="C242" s="219">
        <v>0</v>
      </c>
      <c r="D242" s="220">
        <v>0</v>
      </c>
      <c r="E242" s="56">
        <f t="shared" si="12"/>
        <v>0</v>
      </c>
      <c r="F242" s="46"/>
      <c r="G242" s="46"/>
      <c r="H242" s="46"/>
      <c r="I242" s="46"/>
      <c r="J242" s="4"/>
      <c r="K242" s="4"/>
      <c r="L242" s="8"/>
      <c r="M242" s="8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"/>
      <c r="BM242" s="4"/>
    </row>
    <row r="243" spans="1:65" s="5" customFormat="1" ht="15.75" x14ac:dyDescent="0.2">
      <c r="A243" s="217">
        <v>0</v>
      </c>
      <c r="B243" s="218"/>
      <c r="C243" s="219">
        <v>0</v>
      </c>
      <c r="D243" s="220">
        <v>0</v>
      </c>
      <c r="E243" s="56">
        <f t="shared" si="12"/>
        <v>0</v>
      </c>
      <c r="F243" s="46"/>
      <c r="G243" s="50" t="s">
        <v>286</v>
      </c>
      <c r="H243" s="50" t="s">
        <v>287</v>
      </c>
      <c r="I243" s="46"/>
      <c r="J243" s="4"/>
      <c r="K243" s="4"/>
      <c r="L243" s="8"/>
      <c r="M243" s="8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"/>
      <c r="BM243" s="4"/>
    </row>
    <row r="244" spans="1:65" s="5" customFormat="1" ht="20.100000000000001" customHeight="1" x14ac:dyDescent="0.2">
      <c r="A244" s="78" t="str">
        <f xml:space="preserve"> "TOTAL"&amp;MID(A225,3,40)</f>
        <v>TOTAL Personal</v>
      </c>
      <c r="B244" s="74"/>
      <c r="C244" s="74"/>
      <c r="D244" s="74"/>
      <c r="E244" s="79">
        <f>SUM(E227:E243)</f>
        <v>0</v>
      </c>
      <c r="F244" s="46"/>
      <c r="G244" s="51">
        <f>+E244+G216</f>
        <v>0</v>
      </c>
      <c r="H244" s="51">
        <f ca="1">+$H$2-INDIRECT($J$7)+G244</f>
        <v>0</v>
      </c>
      <c r="I244" s="46"/>
      <c r="J244" s="4"/>
      <c r="K244" s="4"/>
      <c r="L244" s="8"/>
      <c r="M244" s="8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"/>
      <c r="BM244" s="4"/>
    </row>
    <row r="245" spans="1:65" s="5" customFormat="1" ht="20.100000000000001" customHeight="1" x14ac:dyDescent="0.2">
      <c r="A245" s="4"/>
      <c r="B245" s="4"/>
      <c r="C245" s="4"/>
      <c r="D245" s="4"/>
      <c r="E245" s="4"/>
      <c r="F245" s="46"/>
      <c r="G245" s="46"/>
      <c r="H245" s="46"/>
      <c r="I245" s="46"/>
      <c r="J245" s="4"/>
      <c r="K245" s="4"/>
      <c r="L245" s="8"/>
      <c r="M245" s="8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"/>
      <c r="BM245" s="4"/>
    </row>
    <row r="246" spans="1:65" s="5" customFormat="1" ht="20.100000000000001" customHeight="1" x14ac:dyDescent="0.2">
      <c r="A246" s="80" t="str">
        <f>+A173</f>
        <v>2. Oficina y administrativos</v>
      </c>
      <c r="B246" s="81"/>
      <c r="C246" s="81"/>
      <c r="D246" s="81"/>
      <c r="E246" s="82" t="s">
        <v>19</v>
      </c>
      <c r="F246" s="46"/>
      <c r="G246" s="50" t="s">
        <v>286</v>
      </c>
      <c r="H246" s="50" t="s">
        <v>287</v>
      </c>
      <c r="I246" s="46"/>
      <c r="J246" s="4"/>
      <c r="K246" s="4"/>
      <c r="L246" s="8"/>
      <c r="M246" s="8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"/>
      <c r="BM246" s="4"/>
    </row>
    <row r="247" spans="1:65" s="5" customFormat="1" ht="20.100000000000001" customHeight="1" x14ac:dyDescent="0.2">
      <c r="A247" s="70" t="str">
        <f>"Costes simplificados como "&amp;BD!$A$2*100&amp; "% del coste de personal"</f>
        <v>Costes simplificados como 15% del coste de personal</v>
      </c>
      <c r="B247" s="83"/>
      <c r="C247" s="71"/>
      <c r="D247" s="71"/>
      <c r="E247" s="84">
        <f>ROUND(E244*0.15,2)</f>
        <v>0</v>
      </c>
      <c r="F247" s="46"/>
      <c r="G247" s="51">
        <f>+E247+G244</f>
        <v>0</v>
      </c>
      <c r="H247" s="51">
        <f ca="1">+$H$2-INDIRECT($J$7)+G247</f>
        <v>0</v>
      </c>
      <c r="I247" s="46"/>
      <c r="J247" s="4"/>
      <c r="K247" s="4"/>
      <c r="L247" s="8"/>
      <c r="M247" s="8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"/>
      <c r="BM247" s="4"/>
    </row>
    <row r="248" spans="1:65" s="5" customFormat="1" ht="20.100000000000001" customHeight="1" x14ac:dyDescent="0.2">
      <c r="A248" s="13"/>
      <c r="B248" s="13"/>
      <c r="C248" s="13"/>
      <c r="D248" s="13"/>
      <c r="E248" s="13"/>
      <c r="F248" s="46"/>
      <c r="G248" s="46"/>
      <c r="H248" s="46"/>
      <c r="I248" s="46"/>
      <c r="J248" s="4"/>
      <c r="K248" s="4"/>
      <c r="L248" s="4"/>
      <c r="M248" s="4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"/>
      <c r="BM248" s="4"/>
    </row>
    <row r="249" spans="1:65" s="5" customFormat="1" ht="20.100000000000001" customHeight="1" x14ac:dyDescent="0.2">
      <c r="A249" s="80" t="str">
        <f>+A176</f>
        <v>3. Viaje y alojamiento</v>
      </c>
      <c r="B249" s="81"/>
      <c r="C249" s="81"/>
      <c r="D249" s="81"/>
      <c r="E249" s="82" t="s">
        <v>19</v>
      </c>
      <c r="F249" s="46"/>
      <c r="G249" s="50" t="s">
        <v>286</v>
      </c>
      <c r="H249" s="50" t="s">
        <v>287</v>
      </c>
      <c r="I249" s="46"/>
      <c r="J249" s="4"/>
      <c r="K249" s="4"/>
      <c r="L249" s="8"/>
      <c r="M249" s="8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"/>
      <c r="BM249" s="4"/>
    </row>
    <row r="250" spans="1:65" s="5" customFormat="1" ht="20.100000000000001" customHeight="1" x14ac:dyDescent="0.2">
      <c r="A250" s="70" t="str">
        <f>"Costes simplificados como "&amp;BD!$A$3*100&amp; "% del coste de personal"</f>
        <v>Costes simplificados como 8% del coste de personal</v>
      </c>
      <c r="B250" s="71"/>
      <c r="C250" s="71"/>
      <c r="D250" s="71"/>
      <c r="E250" s="84">
        <f>ROUND(E244*BD!$A$3,2)</f>
        <v>0</v>
      </c>
      <c r="F250" s="46"/>
      <c r="G250" s="51">
        <f>+E250+G247</f>
        <v>0</v>
      </c>
      <c r="H250" s="51">
        <f ca="1">+$H$2-INDIRECT($J$7)+G250</f>
        <v>0</v>
      </c>
      <c r="I250" s="46"/>
      <c r="J250" s="4"/>
      <c r="K250" s="4"/>
      <c r="L250" s="4"/>
      <c r="M250" s="4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"/>
      <c r="BM250" s="4"/>
    </row>
    <row r="251" spans="1:65" s="5" customFormat="1" ht="20.100000000000001" customHeight="1" x14ac:dyDescent="0.2">
      <c r="A251" s="31"/>
      <c r="B251" s="7"/>
      <c r="C251" s="7"/>
      <c r="D251" s="7"/>
      <c r="E251" s="7"/>
      <c r="F251" s="46"/>
      <c r="G251" s="46"/>
      <c r="H251" s="46"/>
      <c r="I251" s="46"/>
      <c r="J251" s="4"/>
      <c r="K251" s="4"/>
      <c r="L251" s="8"/>
      <c r="M251" s="8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"/>
      <c r="BM251" s="4"/>
    </row>
    <row r="252" spans="1:65" s="5" customFormat="1" ht="20.100000000000001" customHeight="1" x14ac:dyDescent="0.2">
      <c r="A252" s="78" t="str">
        <f>+A179</f>
        <v>4. Servicios y asesoramiento externos</v>
      </c>
      <c r="B252" s="74"/>
      <c r="C252" s="74"/>
      <c r="D252" s="74"/>
      <c r="E252" s="85"/>
      <c r="F252" s="46"/>
      <c r="G252" s="46"/>
      <c r="H252" s="46"/>
      <c r="I252" s="46"/>
      <c r="J252" s="4"/>
      <c r="K252" s="4"/>
      <c r="L252" s="8"/>
      <c r="M252" s="8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"/>
      <c r="BM252" s="4"/>
    </row>
    <row r="253" spans="1:65" s="5" customFormat="1" ht="30" x14ac:dyDescent="0.2">
      <c r="A253" s="52" t="s">
        <v>273</v>
      </c>
      <c r="B253" s="52" t="s">
        <v>274</v>
      </c>
      <c r="C253" s="52" t="s">
        <v>261</v>
      </c>
      <c r="D253" s="52" t="s">
        <v>34</v>
      </c>
      <c r="E253" s="52" t="s">
        <v>19</v>
      </c>
      <c r="F253" s="46"/>
      <c r="G253" s="46"/>
      <c r="H253" s="46"/>
      <c r="I253" s="46"/>
      <c r="J253" s="4"/>
      <c r="K253" s="4"/>
      <c r="L253" s="8"/>
      <c r="M253" s="8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"/>
      <c r="BM253" s="4"/>
    </row>
    <row r="254" spans="1:65" s="5" customFormat="1" ht="15.75" x14ac:dyDescent="0.2">
      <c r="A254" s="217">
        <v>0</v>
      </c>
      <c r="B254" s="218"/>
      <c r="C254" s="219">
        <v>0</v>
      </c>
      <c r="D254" s="220">
        <v>0</v>
      </c>
      <c r="E254" s="56">
        <f t="shared" ref="E254:E266" si="13">IF(A254="","",IF(C254="","",IF(D254="","",ROUND(ROUND(D254,4)*ROUND(C254,2)*ROUND(A254,2),2))))</f>
        <v>0</v>
      </c>
      <c r="F254" s="46"/>
      <c r="G254" s="46"/>
      <c r="H254" s="46"/>
      <c r="I254" s="46"/>
      <c r="J254" s="4"/>
      <c r="K254" s="4"/>
      <c r="L254" s="8"/>
      <c r="M254" s="8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"/>
      <c r="BM254" s="4"/>
    </row>
    <row r="255" spans="1:65" s="5" customFormat="1" ht="15.75" x14ac:dyDescent="0.2">
      <c r="A255" s="217">
        <v>0</v>
      </c>
      <c r="B255" s="218"/>
      <c r="C255" s="219">
        <v>0</v>
      </c>
      <c r="D255" s="220">
        <v>0</v>
      </c>
      <c r="E255" s="56">
        <f t="shared" si="13"/>
        <v>0</v>
      </c>
      <c r="F255" s="46"/>
      <c r="G255" s="46"/>
      <c r="H255" s="46"/>
      <c r="I255" s="46"/>
      <c r="J255" s="4"/>
      <c r="K255" s="4"/>
      <c r="L255" s="8"/>
      <c r="M255" s="8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"/>
      <c r="BM255" s="4"/>
    </row>
    <row r="256" spans="1:65" s="5" customFormat="1" ht="15.75" x14ac:dyDescent="0.2">
      <c r="A256" s="217">
        <v>0</v>
      </c>
      <c r="B256" s="218"/>
      <c r="C256" s="219">
        <v>0</v>
      </c>
      <c r="D256" s="220">
        <v>0</v>
      </c>
      <c r="E256" s="56">
        <f t="shared" si="13"/>
        <v>0</v>
      </c>
      <c r="F256" s="46"/>
      <c r="G256" s="46"/>
      <c r="H256" s="46"/>
      <c r="I256" s="46"/>
      <c r="J256" s="4"/>
      <c r="K256" s="4"/>
      <c r="L256" s="8"/>
      <c r="M256" s="8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"/>
      <c r="BM256" s="4"/>
    </row>
    <row r="257" spans="1:65" s="5" customFormat="1" ht="15.75" x14ac:dyDescent="0.2">
      <c r="A257" s="217">
        <v>0</v>
      </c>
      <c r="B257" s="218"/>
      <c r="C257" s="219">
        <v>0</v>
      </c>
      <c r="D257" s="220">
        <v>0</v>
      </c>
      <c r="E257" s="56">
        <f t="shared" si="13"/>
        <v>0</v>
      </c>
      <c r="F257" s="46"/>
      <c r="G257" s="46"/>
      <c r="H257" s="46"/>
      <c r="I257" s="46"/>
      <c r="J257" s="4"/>
      <c r="K257" s="4"/>
      <c r="L257" s="8"/>
      <c r="M257" s="8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"/>
      <c r="BM257" s="4"/>
    </row>
    <row r="258" spans="1:65" s="5" customFormat="1" ht="15.75" x14ac:dyDescent="0.2">
      <c r="A258" s="217">
        <v>0</v>
      </c>
      <c r="B258" s="218"/>
      <c r="C258" s="219">
        <v>0</v>
      </c>
      <c r="D258" s="220">
        <v>0</v>
      </c>
      <c r="E258" s="56">
        <f t="shared" si="13"/>
        <v>0</v>
      </c>
      <c r="F258" s="46"/>
      <c r="G258" s="46"/>
      <c r="H258" s="46"/>
      <c r="I258" s="46"/>
      <c r="J258" s="4"/>
      <c r="K258" s="4"/>
      <c r="L258" s="8"/>
      <c r="M258" s="8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"/>
      <c r="BM258" s="4"/>
    </row>
    <row r="259" spans="1:65" s="5" customFormat="1" ht="15.75" x14ac:dyDescent="0.2">
      <c r="A259" s="217">
        <v>0</v>
      </c>
      <c r="B259" s="218"/>
      <c r="C259" s="219">
        <v>0</v>
      </c>
      <c r="D259" s="220">
        <v>0</v>
      </c>
      <c r="E259" s="56">
        <f t="shared" si="13"/>
        <v>0</v>
      </c>
      <c r="F259" s="46"/>
      <c r="G259" s="46"/>
      <c r="H259" s="46"/>
      <c r="I259" s="46"/>
      <c r="J259" s="4"/>
      <c r="K259" s="4"/>
      <c r="L259" s="8"/>
      <c r="M259" s="8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"/>
      <c r="BM259" s="4"/>
    </row>
    <row r="260" spans="1:65" s="5" customFormat="1" ht="15.75" x14ac:dyDescent="0.2">
      <c r="A260" s="217">
        <v>0</v>
      </c>
      <c r="B260" s="218"/>
      <c r="C260" s="219">
        <v>0</v>
      </c>
      <c r="D260" s="220">
        <v>0</v>
      </c>
      <c r="E260" s="56">
        <f t="shared" si="13"/>
        <v>0</v>
      </c>
      <c r="F260" s="46"/>
      <c r="G260" s="46"/>
      <c r="H260" s="46"/>
      <c r="I260" s="46"/>
      <c r="J260" s="4"/>
      <c r="K260" s="4"/>
      <c r="L260" s="8"/>
      <c r="M260" s="8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"/>
      <c r="BM260" s="4"/>
    </row>
    <row r="261" spans="1:65" s="5" customFormat="1" ht="15.75" x14ac:dyDescent="0.2">
      <c r="A261" s="217">
        <v>0</v>
      </c>
      <c r="B261" s="218"/>
      <c r="C261" s="219">
        <v>0</v>
      </c>
      <c r="D261" s="220">
        <v>0</v>
      </c>
      <c r="E261" s="56">
        <f t="shared" si="13"/>
        <v>0</v>
      </c>
      <c r="F261" s="46"/>
      <c r="G261" s="46"/>
      <c r="H261" s="46"/>
      <c r="I261" s="46"/>
      <c r="J261" s="4"/>
      <c r="K261" s="4"/>
      <c r="L261" s="8"/>
      <c r="M261" s="8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"/>
      <c r="BM261" s="4"/>
    </row>
    <row r="262" spans="1:65" s="5" customFormat="1" ht="15.75" x14ac:dyDescent="0.2">
      <c r="A262" s="217">
        <v>0</v>
      </c>
      <c r="B262" s="218"/>
      <c r="C262" s="219">
        <v>0</v>
      </c>
      <c r="D262" s="220">
        <v>0</v>
      </c>
      <c r="E262" s="56">
        <f t="shared" si="13"/>
        <v>0</v>
      </c>
      <c r="F262" s="46"/>
      <c r="G262" s="46"/>
      <c r="H262" s="46"/>
      <c r="I262" s="46"/>
      <c r="J262" s="4"/>
      <c r="K262" s="4"/>
      <c r="L262" s="8"/>
      <c r="M262" s="8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"/>
      <c r="BM262" s="4"/>
    </row>
    <row r="263" spans="1:65" s="5" customFormat="1" ht="15.75" x14ac:dyDescent="0.2">
      <c r="A263" s="217">
        <v>0</v>
      </c>
      <c r="B263" s="218"/>
      <c r="C263" s="219">
        <v>0</v>
      </c>
      <c r="D263" s="220">
        <v>0</v>
      </c>
      <c r="E263" s="56">
        <f t="shared" si="13"/>
        <v>0</v>
      </c>
      <c r="F263" s="46"/>
      <c r="G263" s="46"/>
      <c r="H263" s="46"/>
      <c r="I263" s="46"/>
      <c r="J263" s="4"/>
      <c r="K263" s="4"/>
      <c r="L263" s="8"/>
      <c r="M263" s="8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"/>
      <c r="BM263" s="4"/>
    </row>
    <row r="264" spans="1:65" s="5" customFormat="1" ht="15.75" x14ac:dyDescent="0.2">
      <c r="A264" s="217">
        <v>0</v>
      </c>
      <c r="B264" s="218"/>
      <c r="C264" s="219">
        <v>0</v>
      </c>
      <c r="D264" s="220">
        <v>0</v>
      </c>
      <c r="E264" s="56">
        <f t="shared" si="13"/>
        <v>0</v>
      </c>
      <c r="F264" s="46"/>
      <c r="G264" s="46"/>
      <c r="H264" s="46"/>
      <c r="I264" s="46"/>
      <c r="J264" s="4"/>
      <c r="K264" s="4"/>
      <c r="L264" s="8"/>
      <c r="M264" s="8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"/>
      <c r="BM264" s="4"/>
    </row>
    <row r="265" spans="1:65" s="5" customFormat="1" ht="15.75" x14ac:dyDescent="0.2">
      <c r="A265" s="217">
        <v>0</v>
      </c>
      <c r="B265" s="218"/>
      <c r="C265" s="219">
        <v>0</v>
      </c>
      <c r="D265" s="220">
        <v>0</v>
      </c>
      <c r="E265" s="56">
        <f t="shared" si="13"/>
        <v>0</v>
      </c>
      <c r="F265" s="46"/>
      <c r="G265" s="46"/>
      <c r="H265" s="46"/>
      <c r="I265" s="46"/>
      <c r="J265" s="4"/>
      <c r="K265" s="4"/>
      <c r="L265" s="8"/>
      <c r="M265" s="8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"/>
      <c r="BM265" s="4"/>
    </row>
    <row r="266" spans="1:65" s="5" customFormat="1" ht="15.75" x14ac:dyDescent="0.2">
      <c r="A266" s="217">
        <v>0</v>
      </c>
      <c r="B266" s="218"/>
      <c r="C266" s="219">
        <v>0</v>
      </c>
      <c r="D266" s="220">
        <v>0</v>
      </c>
      <c r="E266" s="56">
        <f t="shared" si="13"/>
        <v>0</v>
      </c>
      <c r="F266" s="46"/>
      <c r="G266" s="50" t="s">
        <v>286</v>
      </c>
      <c r="H266" s="50" t="s">
        <v>287</v>
      </c>
      <c r="I266" s="46"/>
      <c r="J266" s="4"/>
      <c r="K266" s="4"/>
      <c r="L266" s="8"/>
      <c r="M266" s="8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"/>
      <c r="BM266" s="4"/>
    </row>
    <row r="267" spans="1:65" s="5" customFormat="1" ht="20.100000000000001" customHeight="1" x14ac:dyDescent="0.2">
      <c r="A267" s="78" t="str">
        <f xml:space="preserve"> "TOTAL"&amp;MID(A252,3,40)</f>
        <v>TOTAL Servicios y asesoramiento externos</v>
      </c>
      <c r="B267" s="74"/>
      <c r="C267" s="74"/>
      <c r="D267" s="74"/>
      <c r="E267" s="79">
        <f>SUM(E254:E266)</f>
        <v>0</v>
      </c>
      <c r="F267" s="46"/>
      <c r="G267" s="51">
        <f>+E267+G250</f>
        <v>0</v>
      </c>
      <c r="H267" s="51">
        <f ca="1">+$H$2-INDIRECT($J$7)+G267</f>
        <v>0</v>
      </c>
      <c r="I267" s="46"/>
      <c r="J267" s="4"/>
      <c r="K267" s="4"/>
      <c r="L267" s="8"/>
      <c r="M267" s="8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"/>
      <c r="BM267" s="4"/>
    </row>
    <row r="268" spans="1:65" s="5" customFormat="1" ht="20.100000000000001" customHeight="1" x14ac:dyDescent="0.2">
      <c r="A268" s="7"/>
      <c r="B268" s="7"/>
      <c r="C268" s="7"/>
      <c r="D268" s="7"/>
      <c r="E268" s="7"/>
      <c r="F268" s="46"/>
      <c r="G268" s="46"/>
      <c r="H268" s="46"/>
      <c r="I268" s="46"/>
      <c r="J268" s="4"/>
      <c r="K268" s="4"/>
      <c r="L268" s="8"/>
      <c r="M268" s="8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"/>
      <c r="BM268" s="4"/>
    </row>
    <row r="269" spans="1:65" s="5" customFormat="1" ht="20.100000000000001" customHeight="1" x14ac:dyDescent="0.2">
      <c r="A269" s="78" t="str">
        <f>A196</f>
        <v>5. Equipos</v>
      </c>
      <c r="B269" s="74"/>
      <c r="C269" s="74"/>
      <c r="D269" s="74"/>
      <c r="E269" s="85"/>
      <c r="F269" s="46"/>
      <c r="G269" s="46"/>
      <c r="H269" s="46"/>
      <c r="I269" s="46"/>
      <c r="J269" s="4"/>
      <c r="K269" s="4"/>
      <c r="L269" s="8"/>
      <c r="M269" s="8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"/>
      <c r="BM269" s="4"/>
    </row>
    <row r="270" spans="1:65" s="5" customFormat="1" ht="30" x14ac:dyDescent="0.2">
      <c r="A270" s="52" t="s">
        <v>281</v>
      </c>
      <c r="B270" s="52" t="s">
        <v>282</v>
      </c>
      <c r="C270" s="52" t="s">
        <v>283</v>
      </c>
      <c r="D270" s="52" t="s">
        <v>34</v>
      </c>
      <c r="E270" s="52" t="s">
        <v>19</v>
      </c>
      <c r="F270" s="46"/>
      <c r="G270" s="46"/>
      <c r="H270" s="46"/>
      <c r="I270" s="46"/>
      <c r="J270" s="4"/>
      <c r="K270" s="4"/>
      <c r="L270" s="8"/>
      <c r="M270" s="8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"/>
      <c r="BM270" s="4"/>
    </row>
    <row r="271" spans="1:65" s="5" customFormat="1" ht="15.75" x14ac:dyDescent="0.2">
      <c r="A271" s="217">
        <v>0</v>
      </c>
      <c r="B271" s="218"/>
      <c r="C271" s="219">
        <v>0</v>
      </c>
      <c r="D271" s="220">
        <v>0</v>
      </c>
      <c r="E271" s="56">
        <f t="shared" ref="E271:E277" si="14">IF(A271="","",IF(C271="","",IF(D271="","",ROUND(ROUND(D271,4)*ROUND(C271,2)*ROUND(A271,2),2))))</f>
        <v>0</v>
      </c>
      <c r="F271" s="46"/>
      <c r="G271" s="46"/>
      <c r="H271" s="46"/>
      <c r="I271" s="46"/>
      <c r="J271" s="4"/>
      <c r="K271" s="4"/>
      <c r="L271" s="8"/>
      <c r="M271" s="8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"/>
      <c r="BM271" s="4"/>
    </row>
    <row r="272" spans="1:65" s="5" customFormat="1" ht="15.75" x14ac:dyDescent="0.2">
      <c r="A272" s="217">
        <v>0</v>
      </c>
      <c r="B272" s="218"/>
      <c r="C272" s="219">
        <v>0</v>
      </c>
      <c r="D272" s="220">
        <v>0</v>
      </c>
      <c r="E272" s="56">
        <f t="shared" si="14"/>
        <v>0</v>
      </c>
      <c r="F272" s="46"/>
      <c r="G272" s="46"/>
      <c r="H272" s="46"/>
      <c r="I272" s="46"/>
      <c r="J272" s="4"/>
      <c r="K272" s="4"/>
      <c r="L272" s="8"/>
      <c r="M272" s="8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"/>
      <c r="BM272" s="4"/>
    </row>
    <row r="273" spans="1:65" s="5" customFormat="1" ht="15.75" x14ac:dyDescent="0.2">
      <c r="A273" s="217">
        <v>0</v>
      </c>
      <c r="B273" s="218"/>
      <c r="C273" s="219">
        <v>0</v>
      </c>
      <c r="D273" s="220">
        <v>0</v>
      </c>
      <c r="E273" s="56">
        <f t="shared" si="14"/>
        <v>0</v>
      </c>
      <c r="F273" s="46"/>
      <c r="G273" s="46"/>
      <c r="H273" s="46"/>
      <c r="I273" s="46"/>
      <c r="J273" s="4"/>
      <c r="K273" s="4"/>
      <c r="L273" s="8"/>
      <c r="M273" s="8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"/>
      <c r="BM273" s="4"/>
    </row>
    <row r="274" spans="1:65" s="5" customFormat="1" ht="15.75" x14ac:dyDescent="0.2">
      <c r="A274" s="217">
        <v>0</v>
      </c>
      <c r="B274" s="218"/>
      <c r="C274" s="219">
        <v>0</v>
      </c>
      <c r="D274" s="220">
        <v>0</v>
      </c>
      <c r="E274" s="56">
        <f t="shared" si="14"/>
        <v>0</v>
      </c>
      <c r="F274" s="46"/>
      <c r="G274" s="46"/>
      <c r="H274" s="46"/>
      <c r="I274" s="46"/>
      <c r="J274" s="4"/>
      <c r="K274" s="4"/>
      <c r="L274" s="8"/>
      <c r="M274" s="8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"/>
      <c r="BM274" s="4"/>
    </row>
    <row r="275" spans="1:65" s="5" customFormat="1" ht="15.75" x14ac:dyDescent="0.2">
      <c r="A275" s="217">
        <v>0</v>
      </c>
      <c r="B275" s="218"/>
      <c r="C275" s="219">
        <v>0</v>
      </c>
      <c r="D275" s="220">
        <v>0</v>
      </c>
      <c r="E275" s="56">
        <f t="shared" si="14"/>
        <v>0</v>
      </c>
      <c r="F275" s="46"/>
      <c r="G275" s="46"/>
      <c r="H275" s="46"/>
      <c r="I275" s="46"/>
      <c r="J275" s="4"/>
      <c r="K275" s="4"/>
      <c r="L275" s="8"/>
      <c r="M275" s="8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"/>
      <c r="BM275" s="4"/>
    </row>
    <row r="276" spans="1:65" s="5" customFormat="1" ht="15.75" x14ac:dyDescent="0.2">
      <c r="A276" s="217">
        <v>0</v>
      </c>
      <c r="B276" s="218"/>
      <c r="C276" s="219">
        <v>0</v>
      </c>
      <c r="D276" s="220">
        <v>0</v>
      </c>
      <c r="E276" s="56">
        <f t="shared" si="14"/>
        <v>0</v>
      </c>
      <c r="F276" s="46"/>
      <c r="G276" s="46"/>
      <c r="H276" s="46"/>
      <c r="I276" s="46"/>
      <c r="J276" s="4"/>
      <c r="K276" s="4"/>
      <c r="L276" s="8"/>
      <c r="M276" s="8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"/>
      <c r="BM276" s="4"/>
    </row>
    <row r="277" spans="1:65" s="5" customFormat="1" ht="15.75" x14ac:dyDescent="0.2">
      <c r="A277" s="217">
        <v>0</v>
      </c>
      <c r="B277" s="218"/>
      <c r="C277" s="219">
        <v>0</v>
      </c>
      <c r="D277" s="220">
        <v>0</v>
      </c>
      <c r="E277" s="56">
        <f t="shared" si="14"/>
        <v>0</v>
      </c>
      <c r="F277" s="46"/>
      <c r="G277" s="50" t="s">
        <v>286</v>
      </c>
      <c r="H277" s="50" t="s">
        <v>287</v>
      </c>
      <c r="I277" s="46"/>
      <c r="J277" s="4"/>
      <c r="K277" s="4"/>
      <c r="L277" s="8"/>
      <c r="M277" s="8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"/>
      <c r="BM277" s="4"/>
    </row>
    <row r="278" spans="1:65" s="5" customFormat="1" ht="20.100000000000001" customHeight="1" x14ac:dyDescent="0.2">
      <c r="A278" s="78" t="str">
        <f xml:space="preserve"> "TOTAL"&amp;MID(A269,3,40)</f>
        <v>TOTAL Equipos</v>
      </c>
      <c r="B278" s="74"/>
      <c r="C278" s="74"/>
      <c r="D278" s="74"/>
      <c r="E278" s="79">
        <f>SUM(E271:E277)</f>
        <v>0</v>
      </c>
      <c r="F278" s="46"/>
      <c r="G278" s="51">
        <f>+E278+G267</f>
        <v>0</v>
      </c>
      <c r="H278" s="51">
        <f ca="1">+$H$2-INDIRECT($J$7)+G278</f>
        <v>0</v>
      </c>
      <c r="I278" s="46"/>
      <c r="J278" s="4"/>
      <c r="K278" s="4"/>
      <c r="L278" s="8"/>
      <c r="M278" s="8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"/>
      <c r="BM278" s="4"/>
    </row>
    <row r="279" spans="1:65" s="5" customFormat="1" ht="20.100000000000001" customHeight="1" x14ac:dyDescent="0.2">
      <c r="A279" s="31"/>
      <c r="B279" s="8"/>
      <c r="C279" s="8"/>
      <c r="D279" s="8"/>
      <c r="E279" s="8"/>
      <c r="F279" s="46"/>
      <c r="G279" s="46"/>
      <c r="H279" s="46"/>
      <c r="I279" s="46"/>
      <c r="J279" s="4"/>
      <c r="K279" s="4"/>
      <c r="L279" s="8"/>
      <c r="M279" s="8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"/>
      <c r="BM279" s="4"/>
    </row>
    <row r="280" spans="1:65" s="5" customFormat="1" ht="20.100000000000001" customHeight="1" x14ac:dyDescent="0.2">
      <c r="A280" s="86" t="str">
        <f>+A207</f>
        <v>6. Infraestructura y obras</v>
      </c>
      <c r="B280" s="74"/>
      <c r="C280" s="74"/>
      <c r="D280" s="74"/>
      <c r="E280" s="85"/>
      <c r="F280" s="46"/>
      <c r="G280" s="46"/>
      <c r="H280" s="46"/>
      <c r="I280" s="46"/>
      <c r="J280" s="4"/>
      <c r="K280" s="4"/>
      <c r="L280" s="8"/>
      <c r="M280" s="8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"/>
      <c r="BM280" s="4"/>
    </row>
    <row r="281" spans="1:65" s="5" customFormat="1" ht="30" x14ac:dyDescent="0.2">
      <c r="A281" s="52" t="s">
        <v>284</v>
      </c>
      <c r="B281" s="52" t="s">
        <v>285</v>
      </c>
      <c r="C281" s="52" t="s">
        <v>35</v>
      </c>
      <c r="D281" s="52" t="s">
        <v>34</v>
      </c>
      <c r="E281" s="52" t="s">
        <v>19</v>
      </c>
      <c r="F281" s="46"/>
      <c r="G281" s="46"/>
      <c r="H281" s="46"/>
      <c r="I281" s="46"/>
      <c r="J281" s="4"/>
      <c r="K281" s="4"/>
      <c r="L281" s="8"/>
      <c r="M281" s="8"/>
      <c r="N281" s="46"/>
      <c r="O281" s="47"/>
      <c r="P281" s="47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"/>
      <c r="BM281" s="4"/>
    </row>
    <row r="282" spans="1:65" s="5" customFormat="1" ht="15.75" x14ac:dyDescent="0.2">
      <c r="A282" s="217">
        <v>0</v>
      </c>
      <c r="B282" s="218"/>
      <c r="C282" s="219">
        <v>0</v>
      </c>
      <c r="D282" s="220">
        <v>0</v>
      </c>
      <c r="E282" s="56">
        <f t="shared" ref="E282:E288" si="15">IF(A282="","",IF(C282="","",IF(D282="","",ROUND(ROUND(D282,4)*ROUND(C282,2)*ROUND(A282,2),2))))</f>
        <v>0</v>
      </c>
      <c r="F282" s="46"/>
      <c r="G282" s="46"/>
      <c r="H282" s="46"/>
      <c r="I282" s="46"/>
      <c r="J282" s="4"/>
      <c r="K282" s="4"/>
      <c r="L282" s="8"/>
      <c r="M282" s="8"/>
      <c r="N282" s="46"/>
      <c r="O282" s="47"/>
      <c r="P282" s="47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"/>
      <c r="BM282" s="4"/>
    </row>
    <row r="283" spans="1:65" s="5" customFormat="1" ht="15.75" x14ac:dyDescent="0.2">
      <c r="A283" s="217">
        <v>0</v>
      </c>
      <c r="B283" s="218"/>
      <c r="C283" s="219">
        <v>0</v>
      </c>
      <c r="D283" s="220">
        <v>0</v>
      </c>
      <c r="E283" s="56">
        <f t="shared" si="15"/>
        <v>0</v>
      </c>
      <c r="F283" s="46"/>
      <c r="G283" s="46"/>
      <c r="H283" s="46"/>
      <c r="I283" s="46"/>
      <c r="J283" s="4"/>
      <c r="K283" s="4"/>
      <c r="L283" s="8"/>
      <c r="M283" s="8"/>
      <c r="N283" s="46"/>
      <c r="O283" s="47"/>
      <c r="P283" s="47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"/>
      <c r="BM283" s="4"/>
    </row>
    <row r="284" spans="1:65" s="5" customFormat="1" ht="15.75" x14ac:dyDescent="0.2">
      <c r="A284" s="217">
        <v>0</v>
      </c>
      <c r="B284" s="218"/>
      <c r="C284" s="219">
        <v>0</v>
      </c>
      <c r="D284" s="220">
        <v>0</v>
      </c>
      <c r="E284" s="56">
        <f t="shared" si="15"/>
        <v>0</v>
      </c>
      <c r="F284" s="46"/>
      <c r="G284" s="46"/>
      <c r="H284" s="46"/>
      <c r="I284" s="46"/>
      <c r="J284" s="4"/>
      <c r="K284" s="4"/>
      <c r="L284" s="8"/>
      <c r="M284" s="8"/>
      <c r="N284" s="46"/>
      <c r="O284" s="47"/>
      <c r="P284" s="47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"/>
      <c r="BM284" s="4"/>
    </row>
    <row r="285" spans="1:65" s="5" customFormat="1" ht="15.75" x14ac:dyDescent="0.2">
      <c r="A285" s="217">
        <v>0</v>
      </c>
      <c r="B285" s="218"/>
      <c r="C285" s="219">
        <v>0</v>
      </c>
      <c r="D285" s="220">
        <v>0</v>
      </c>
      <c r="E285" s="56">
        <f t="shared" si="15"/>
        <v>0</v>
      </c>
      <c r="F285" s="46"/>
      <c r="G285" s="46"/>
      <c r="H285" s="46"/>
      <c r="I285" s="46"/>
      <c r="J285" s="4"/>
      <c r="K285" s="4"/>
      <c r="L285" s="8"/>
      <c r="M285" s="8"/>
      <c r="N285" s="46"/>
      <c r="O285" s="47"/>
      <c r="P285" s="47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"/>
      <c r="BM285" s="4"/>
    </row>
    <row r="286" spans="1:65" s="5" customFormat="1" ht="15.75" x14ac:dyDescent="0.2">
      <c r="A286" s="217">
        <v>0</v>
      </c>
      <c r="B286" s="218"/>
      <c r="C286" s="219">
        <v>0</v>
      </c>
      <c r="D286" s="220">
        <v>0</v>
      </c>
      <c r="E286" s="56">
        <f t="shared" si="15"/>
        <v>0</v>
      </c>
      <c r="F286" s="46"/>
      <c r="G286" s="46"/>
      <c r="H286" s="46"/>
      <c r="I286" s="46"/>
      <c r="J286" s="4"/>
      <c r="K286" s="4"/>
      <c r="L286" s="8"/>
      <c r="M286" s="8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"/>
      <c r="BM286" s="4"/>
    </row>
    <row r="287" spans="1:65" s="5" customFormat="1" ht="15.75" x14ac:dyDescent="0.2">
      <c r="A287" s="217">
        <v>0</v>
      </c>
      <c r="B287" s="218"/>
      <c r="C287" s="219">
        <v>0</v>
      </c>
      <c r="D287" s="220">
        <v>0</v>
      </c>
      <c r="E287" s="56">
        <f t="shared" si="15"/>
        <v>0</v>
      </c>
      <c r="F287" s="46"/>
      <c r="G287" s="46"/>
      <c r="H287" s="46"/>
      <c r="I287" s="46"/>
      <c r="J287" s="4"/>
      <c r="K287" s="4"/>
      <c r="L287" s="8"/>
      <c r="M287" s="8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"/>
      <c r="BM287" s="4"/>
    </row>
    <row r="288" spans="1:65" s="5" customFormat="1" ht="15.75" x14ac:dyDescent="0.2">
      <c r="A288" s="217">
        <v>0</v>
      </c>
      <c r="B288" s="218"/>
      <c r="C288" s="219">
        <v>0</v>
      </c>
      <c r="D288" s="220">
        <v>0</v>
      </c>
      <c r="E288" s="56">
        <f t="shared" si="15"/>
        <v>0</v>
      </c>
      <c r="F288" s="46"/>
      <c r="G288" s="50" t="s">
        <v>286</v>
      </c>
      <c r="H288" s="50" t="s">
        <v>287</v>
      </c>
      <c r="I288" s="46"/>
      <c r="J288" s="4"/>
      <c r="K288" s="4"/>
      <c r="L288" s="8"/>
      <c r="M288" s="8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"/>
      <c r="BM288" s="4"/>
    </row>
    <row r="289" spans="1:65" s="5" customFormat="1" ht="20.100000000000001" customHeight="1" x14ac:dyDescent="0.2">
      <c r="A289" s="78" t="str">
        <f xml:space="preserve"> "TOTAL"&amp;MID(A280,3,40)</f>
        <v>TOTAL Infraestructura y obras</v>
      </c>
      <c r="B289" s="74"/>
      <c r="C289" s="74"/>
      <c r="D289" s="74"/>
      <c r="E289" s="79">
        <f>SUM(E282:E288)</f>
        <v>0</v>
      </c>
      <c r="F289" s="46"/>
      <c r="G289" s="51">
        <f>+E289+G278</f>
        <v>0</v>
      </c>
      <c r="H289" s="51">
        <f ca="1">+$H$2-INDIRECT($J$7)+G289</f>
        <v>0</v>
      </c>
      <c r="I289" s="46"/>
      <c r="J289" s="4"/>
      <c r="K289" s="4"/>
      <c r="L289" s="8"/>
      <c r="M289" s="8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"/>
      <c r="BM289" s="4"/>
    </row>
    <row r="290" spans="1:65" s="5" customFormat="1" ht="20.100000000000001" customHeight="1" x14ac:dyDescent="0.2">
      <c r="A290" s="31"/>
      <c r="B290" s="7"/>
      <c r="C290" s="7"/>
      <c r="D290" s="7"/>
      <c r="E290" s="7"/>
      <c r="F290" s="46"/>
      <c r="G290" s="46"/>
      <c r="H290" s="46"/>
      <c r="I290" s="46"/>
      <c r="J290" s="4"/>
      <c r="K290" s="4"/>
      <c r="L290" s="8"/>
      <c r="M290" s="8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"/>
      <c r="BM290" s="4"/>
    </row>
    <row r="291" spans="1:65" s="29" customFormat="1" ht="24.95" customHeight="1" x14ac:dyDescent="0.2">
      <c r="A291" s="87" t="s">
        <v>39</v>
      </c>
      <c r="B291" s="88"/>
      <c r="C291" s="88"/>
      <c r="D291" s="88"/>
      <c r="E291" s="89">
        <f>E244+E247+E250+E267+E278+E289</f>
        <v>0</v>
      </c>
      <c r="F291" s="49"/>
      <c r="G291" s="49"/>
      <c r="H291" s="49"/>
      <c r="I291" s="49"/>
      <c r="J291" s="28"/>
      <c r="K291" s="28"/>
      <c r="L291" s="167"/>
      <c r="M291" s="167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28"/>
      <c r="BM291" s="28"/>
    </row>
    <row r="292" spans="1:65" s="5" customFormat="1" ht="20.100000000000001" customHeight="1" x14ac:dyDescent="0.2">
      <c r="A292" s="31"/>
      <c r="B292" s="8"/>
      <c r="C292" s="8"/>
      <c r="D292" s="8"/>
      <c r="E292" s="8"/>
      <c r="F292" s="46"/>
      <c r="G292" s="46"/>
      <c r="H292" s="46"/>
      <c r="I292" s="46"/>
      <c r="J292" s="4"/>
      <c r="K292" s="4"/>
      <c r="L292" s="8"/>
      <c r="M292" s="8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"/>
      <c r="BM292" s="4"/>
    </row>
    <row r="293" spans="1:65" s="5" customFormat="1" ht="30.75" x14ac:dyDescent="0.2">
      <c r="A293" s="273" t="str">
        <f>+A220</f>
        <v>0001_ACRONIMO_XYZ</v>
      </c>
      <c r="B293" s="273"/>
      <c r="C293" s="273"/>
      <c r="D293" s="273"/>
      <c r="E293" s="273"/>
      <c r="F293" s="45"/>
      <c r="G293" s="45"/>
      <c r="H293" s="45"/>
      <c r="I293" s="45"/>
      <c r="J293" s="26"/>
      <c r="K293" s="26"/>
      <c r="L293" s="4"/>
      <c r="M293" s="4"/>
      <c r="N293" s="46"/>
      <c r="O293" s="47"/>
      <c r="P293" s="47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"/>
      <c r="BM293" s="4"/>
    </row>
    <row r="294" spans="1:65" s="5" customFormat="1" ht="30.75" x14ac:dyDescent="0.2">
      <c r="A294" s="273" t="str">
        <f ca="1">+A221</f>
        <v>Escribir denominación B2</v>
      </c>
      <c r="B294" s="273"/>
      <c r="C294" s="273"/>
      <c r="D294" s="273"/>
      <c r="E294" s="273"/>
      <c r="F294" s="45"/>
      <c r="G294" s="45"/>
      <c r="H294" s="45"/>
      <c r="I294" s="45"/>
      <c r="J294" s="26"/>
      <c r="K294" s="26"/>
      <c r="L294" s="4"/>
      <c r="M294" s="4"/>
      <c r="N294" s="46"/>
      <c r="O294" s="47"/>
      <c r="P294" s="47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"/>
      <c r="BM294" s="4"/>
    </row>
    <row r="295" spans="1:65" s="5" customFormat="1" ht="20.100000000000001" customHeight="1" x14ac:dyDescent="0.2">
      <c r="A295" s="8"/>
      <c r="B295" s="8"/>
      <c r="C295" s="8"/>
      <c r="D295" s="8"/>
      <c r="E295" s="8"/>
      <c r="F295" s="46"/>
      <c r="G295" s="46"/>
      <c r="H295" s="46"/>
      <c r="I295" s="46"/>
      <c r="J295" s="4"/>
      <c r="K295" s="4"/>
      <c r="L295" s="8"/>
      <c r="M295" s="8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"/>
      <c r="BM295" s="4"/>
    </row>
    <row r="296" spans="1:65" s="29" customFormat="1" ht="24.95" customHeight="1" x14ac:dyDescent="0.2">
      <c r="A296" s="57" t="str">
        <f>"ACTIVIDAD 5: "&amp;'1.INTRO'!B33</f>
        <v>ACTIVIDAD 5: Gestión y Coordinación</v>
      </c>
      <c r="B296" s="58"/>
      <c r="C296" s="76"/>
      <c r="D296" s="76"/>
      <c r="E296" s="77"/>
      <c r="F296" s="49"/>
      <c r="G296" s="49"/>
      <c r="H296" s="49"/>
      <c r="I296" s="49"/>
      <c r="J296" s="28"/>
      <c r="K296" s="28"/>
      <c r="L296" s="167"/>
      <c r="M296" s="167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28"/>
      <c r="BM296" s="28"/>
    </row>
    <row r="297" spans="1:65" s="5" customFormat="1" ht="20.100000000000001" customHeight="1" x14ac:dyDescent="0.2">
      <c r="A297" s="8"/>
      <c r="B297" s="8"/>
      <c r="C297" s="8"/>
      <c r="D297" s="8"/>
      <c r="E297" s="8"/>
      <c r="F297" s="46"/>
      <c r="G297" s="46"/>
      <c r="H297" s="46"/>
      <c r="I297" s="46"/>
      <c r="J297" s="4"/>
      <c r="K297" s="4"/>
      <c r="L297" s="8"/>
      <c r="M297" s="8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"/>
      <c r="BM297" s="4"/>
    </row>
    <row r="298" spans="1:65" s="5" customFormat="1" ht="20.100000000000001" customHeight="1" x14ac:dyDescent="0.2">
      <c r="A298" s="61" t="str">
        <f>+A225</f>
        <v>1. Personal</v>
      </c>
      <c r="B298" s="74"/>
      <c r="C298" s="62"/>
      <c r="D298" s="74"/>
      <c r="E298" s="75"/>
      <c r="F298" s="46"/>
      <c r="G298" s="46"/>
      <c r="H298" s="46"/>
      <c r="I298" s="46"/>
      <c r="J298" s="4"/>
      <c r="K298" s="4"/>
      <c r="L298" s="8"/>
      <c r="M298" s="8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"/>
      <c r="BM298" s="4"/>
    </row>
    <row r="299" spans="1:65" s="5" customFormat="1" ht="30" x14ac:dyDescent="0.2">
      <c r="A299" s="52" t="s">
        <v>257</v>
      </c>
      <c r="B299" s="52" t="s">
        <v>258</v>
      </c>
      <c r="C299" s="52" t="s">
        <v>259</v>
      </c>
      <c r="D299" s="52" t="s">
        <v>260</v>
      </c>
      <c r="E299" s="52" t="s">
        <v>19</v>
      </c>
      <c r="F299" s="46"/>
      <c r="G299" s="46"/>
      <c r="H299" s="46"/>
      <c r="I299" s="46"/>
      <c r="J299" s="4"/>
      <c r="K299" s="4"/>
      <c r="L299" s="8"/>
      <c r="M299" s="8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"/>
      <c r="BM299" s="4"/>
    </row>
    <row r="300" spans="1:65" s="5" customFormat="1" ht="15.75" x14ac:dyDescent="0.2">
      <c r="A300" s="217">
        <v>0</v>
      </c>
      <c r="B300" s="218"/>
      <c r="C300" s="219">
        <v>0</v>
      </c>
      <c r="D300" s="220">
        <v>0</v>
      </c>
      <c r="E300" s="56">
        <f>IF(A300="","",IF(C300="","",IF(D300="","",ROUND(ROUND(D300,4)*ROUND(C300,2)*ROUND(A300,2),2))))</f>
        <v>0</v>
      </c>
      <c r="F300" s="46"/>
      <c r="G300" s="46"/>
      <c r="H300" s="46"/>
      <c r="I300" s="46"/>
      <c r="J300" s="4"/>
      <c r="K300" s="4"/>
      <c r="L300" s="8"/>
      <c r="M300" s="8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"/>
      <c r="BM300" s="4"/>
    </row>
    <row r="301" spans="1:65" s="5" customFormat="1" ht="15.75" x14ac:dyDescent="0.2">
      <c r="A301" s="217">
        <v>0</v>
      </c>
      <c r="B301" s="218"/>
      <c r="C301" s="219">
        <v>0</v>
      </c>
      <c r="D301" s="220">
        <v>0</v>
      </c>
      <c r="E301" s="56">
        <f t="shared" ref="E301:E316" si="16">IF(A301="","",IF(C301="","",IF(D301="","",ROUND(ROUND(D301,4)*ROUND(C301,2)*ROUND(A301,2),2))))</f>
        <v>0</v>
      </c>
      <c r="F301" s="46"/>
      <c r="G301" s="46"/>
      <c r="H301" s="46"/>
      <c r="I301" s="46"/>
      <c r="J301" s="4"/>
      <c r="K301" s="4"/>
      <c r="L301" s="8"/>
      <c r="M301" s="8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"/>
      <c r="BM301" s="4"/>
    </row>
    <row r="302" spans="1:65" s="5" customFormat="1" ht="15.75" x14ac:dyDescent="0.2">
      <c r="A302" s="217">
        <v>0</v>
      </c>
      <c r="B302" s="218"/>
      <c r="C302" s="219">
        <v>0</v>
      </c>
      <c r="D302" s="220">
        <v>0</v>
      </c>
      <c r="E302" s="56">
        <f t="shared" si="16"/>
        <v>0</v>
      </c>
      <c r="F302" s="46"/>
      <c r="G302" s="46"/>
      <c r="H302" s="46"/>
      <c r="I302" s="46"/>
      <c r="J302" s="4"/>
      <c r="K302" s="4"/>
      <c r="L302" s="8"/>
      <c r="M302" s="8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"/>
      <c r="BM302" s="4"/>
    </row>
    <row r="303" spans="1:65" s="5" customFormat="1" ht="15.75" x14ac:dyDescent="0.2">
      <c r="A303" s="217">
        <v>0</v>
      </c>
      <c r="B303" s="218"/>
      <c r="C303" s="219">
        <v>0</v>
      </c>
      <c r="D303" s="220">
        <v>0</v>
      </c>
      <c r="E303" s="56">
        <f t="shared" si="16"/>
        <v>0</v>
      </c>
      <c r="F303" s="46"/>
      <c r="G303" s="46"/>
      <c r="H303" s="46"/>
      <c r="I303" s="46"/>
      <c r="J303" s="4"/>
      <c r="K303" s="4"/>
      <c r="L303" s="8"/>
      <c r="M303" s="8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"/>
      <c r="BM303" s="4"/>
    </row>
    <row r="304" spans="1:65" s="5" customFormat="1" ht="15.75" x14ac:dyDescent="0.2">
      <c r="A304" s="217">
        <v>0</v>
      </c>
      <c r="B304" s="218"/>
      <c r="C304" s="219">
        <v>0</v>
      </c>
      <c r="D304" s="220">
        <v>0</v>
      </c>
      <c r="E304" s="56">
        <f t="shared" si="16"/>
        <v>0</v>
      </c>
      <c r="F304" s="46"/>
      <c r="G304" s="46"/>
      <c r="H304" s="46"/>
      <c r="I304" s="46"/>
      <c r="J304" s="4"/>
      <c r="K304" s="4"/>
      <c r="L304" s="8"/>
      <c r="M304" s="8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"/>
      <c r="BM304" s="4"/>
    </row>
    <row r="305" spans="1:65" s="5" customFormat="1" ht="15.75" x14ac:dyDescent="0.2">
      <c r="A305" s="217">
        <v>0</v>
      </c>
      <c r="B305" s="218"/>
      <c r="C305" s="219">
        <v>0</v>
      </c>
      <c r="D305" s="220">
        <v>0</v>
      </c>
      <c r="E305" s="56">
        <f t="shared" si="16"/>
        <v>0</v>
      </c>
      <c r="F305" s="46"/>
      <c r="G305" s="46"/>
      <c r="H305" s="46"/>
      <c r="I305" s="46"/>
      <c r="J305" s="4"/>
      <c r="K305" s="4"/>
      <c r="L305" s="8"/>
      <c r="M305" s="8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"/>
      <c r="BM305" s="4"/>
    </row>
    <row r="306" spans="1:65" s="5" customFormat="1" ht="15.75" x14ac:dyDescent="0.2">
      <c r="A306" s="217">
        <v>0</v>
      </c>
      <c r="B306" s="218"/>
      <c r="C306" s="219">
        <v>0</v>
      </c>
      <c r="D306" s="220">
        <v>0</v>
      </c>
      <c r="E306" s="56">
        <f t="shared" si="16"/>
        <v>0</v>
      </c>
      <c r="F306" s="46"/>
      <c r="G306" s="46"/>
      <c r="H306" s="46"/>
      <c r="I306" s="46"/>
      <c r="J306" s="4"/>
      <c r="K306" s="4"/>
      <c r="L306" s="8"/>
      <c r="M306" s="8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"/>
      <c r="BM306" s="4"/>
    </row>
    <row r="307" spans="1:65" s="5" customFormat="1" ht="15.75" x14ac:dyDescent="0.2">
      <c r="A307" s="217">
        <v>0</v>
      </c>
      <c r="B307" s="218"/>
      <c r="C307" s="219">
        <v>0</v>
      </c>
      <c r="D307" s="220">
        <v>0</v>
      </c>
      <c r="E307" s="56">
        <f t="shared" si="16"/>
        <v>0</v>
      </c>
      <c r="F307" s="46"/>
      <c r="G307" s="46"/>
      <c r="H307" s="46"/>
      <c r="I307" s="46"/>
      <c r="J307" s="4"/>
      <c r="K307" s="4"/>
      <c r="L307" s="8"/>
      <c r="M307" s="8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"/>
      <c r="BM307" s="4"/>
    </row>
    <row r="308" spans="1:65" s="5" customFormat="1" ht="15.75" x14ac:dyDescent="0.2">
      <c r="A308" s="217">
        <v>0</v>
      </c>
      <c r="B308" s="218"/>
      <c r="C308" s="219">
        <v>0</v>
      </c>
      <c r="D308" s="220">
        <v>0</v>
      </c>
      <c r="E308" s="56">
        <f t="shared" si="16"/>
        <v>0</v>
      </c>
      <c r="F308" s="46"/>
      <c r="G308" s="46"/>
      <c r="H308" s="46"/>
      <c r="I308" s="46"/>
      <c r="J308" s="4"/>
      <c r="K308" s="4"/>
      <c r="L308" s="8"/>
      <c r="M308" s="8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"/>
      <c r="BM308" s="4"/>
    </row>
    <row r="309" spans="1:65" s="5" customFormat="1" ht="15.75" x14ac:dyDescent="0.2">
      <c r="A309" s="217">
        <v>0</v>
      </c>
      <c r="B309" s="218"/>
      <c r="C309" s="219">
        <v>0</v>
      </c>
      <c r="D309" s="220">
        <v>0</v>
      </c>
      <c r="E309" s="56">
        <f t="shared" si="16"/>
        <v>0</v>
      </c>
      <c r="F309" s="46"/>
      <c r="G309" s="46"/>
      <c r="H309" s="46"/>
      <c r="I309" s="46"/>
      <c r="J309" s="4"/>
      <c r="K309" s="4"/>
      <c r="L309" s="8"/>
      <c r="M309" s="8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"/>
      <c r="BM309" s="4"/>
    </row>
    <row r="310" spans="1:65" s="5" customFormat="1" ht="15.75" x14ac:dyDescent="0.2">
      <c r="A310" s="217">
        <v>0</v>
      </c>
      <c r="B310" s="218"/>
      <c r="C310" s="219">
        <v>0</v>
      </c>
      <c r="D310" s="220">
        <v>0</v>
      </c>
      <c r="E310" s="56">
        <f t="shared" si="16"/>
        <v>0</v>
      </c>
      <c r="F310" s="46"/>
      <c r="G310" s="46"/>
      <c r="H310" s="46"/>
      <c r="I310" s="46"/>
      <c r="J310" s="4"/>
      <c r="K310" s="4"/>
      <c r="L310" s="8"/>
      <c r="M310" s="8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"/>
      <c r="BM310" s="4"/>
    </row>
    <row r="311" spans="1:65" s="5" customFormat="1" ht="15.75" x14ac:dyDescent="0.2">
      <c r="A311" s="217">
        <v>0</v>
      </c>
      <c r="B311" s="218"/>
      <c r="C311" s="219">
        <v>0</v>
      </c>
      <c r="D311" s="220">
        <v>0</v>
      </c>
      <c r="E311" s="56">
        <f t="shared" si="16"/>
        <v>0</v>
      </c>
      <c r="F311" s="46"/>
      <c r="G311" s="46"/>
      <c r="H311" s="46"/>
      <c r="I311" s="46"/>
      <c r="J311" s="4"/>
      <c r="K311" s="4"/>
      <c r="L311" s="8"/>
      <c r="M311" s="8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"/>
      <c r="BM311" s="4"/>
    </row>
    <row r="312" spans="1:65" s="5" customFormat="1" ht="15.75" x14ac:dyDescent="0.2">
      <c r="A312" s="217">
        <v>0</v>
      </c>
      <c r="B312" s="218"/>
      <c r="C312" s="219">
        <v>0</v>
      </c>
      <c r="D312" s="220">
        <v>0</v>
      </c>
      <c r="E312" s="56">
        <f t="shared" si="16"/>
        <v>0</v>
      </c>
      <c r="F312" s="46"/>
      <c r="G312" s="46"/>
      <c r="H312" s="46"/>
      <c r="I312" s="46"/>
      <c r="J312" s="4"/>
      <c r="K312" s="4"/>
      <c r="L312" s="8"/>
      <c r="M312" s="8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"/>
      <c r="BM312" s="4"/>
    </row>
    <row r="313" spans="1:65" s="5" customFormat="1" ht="15.75" x14ac:dyDescent="0.2">
      <c r="A313" s="217">
        <v>0</v>
      </c>
      <c r="B313" s="218"/>
      <c r="C313" s="219">
        <v>0</v>
      </c>
      <c r="D313" s="220">
        <v>0</v>
      </c>
      <c r="E313" s="56">
        <f t="shared" si="16"/>
        <v>0</v>
      </c>
      <c r="F313" s="46"/>
      <c r="G313" s="46"/>
      <c r="H313" s="46"/>
      <c r="I313" s="46"/>
      <c r="J313" s="4"/>
      <c r="K313" s="4"/>
      <c r="L313" s="8"/>
      <c r="M313" s="8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"/>
      <c r="BM313" s="4"/>
    </row>
    <row r="314" spans="1:65" s="5" customFormat="1" ht="15.75" x14ac:dyDescent="0.2">
      <c r="A314" s="217">
        <v>0</v>
      </c>
      <c r="B314" s="218"/>
      <c r="C314" s="219">
        <v>0</v>
      </c>
      <c r="D314" s="220">
        <v>0</v>
      </c>
      <c r="E314" s="56">
        <f t="shared" si="16"/>
        <v>0</v>
      </c>
      <c r="F314" s="46"/>
      <c r="G314" s="46"/>
      <c r="H314" s="46"/>
      <c r="I314" s="46"/>
      <c r="J314" s="4"/>
      <c r="K314" s="4"/>
      <c r="L314" s="8"/>
      <c r="M314" s="8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"/>
      <c r="BM314" s="4"/>
    </row>
    <row r="315" spans="1:65" s="5" customFormat="1" ht="15.75" x14ac:dyDescent="0.2">
      <c r="A315" s="217">
        <v>0</v>
      </c>
      <c r="B315" s="218"/>
      <c r="C315" s="219">
        <v>0</v>
      </c>
      <c r="D315" s="220">
        <v>0</v>
      </c>
      <c r="E315" s="56">
        <f t="shared" si="16"/>
        <v>0</v>
      </c>
      <c r="F315" s="46"/>
      <c r="G315" s="46"/>
      <c r="H315" s="46"/>
      <c r="I315" s="46"/>
      <c r="J315" s="4"/>
      <c r="K315" s="4"/>
      <c r="L315" s="8"/>
      <c r="M315" s="8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"/>
      <c r="BM315" s="4"/>
    </row>
    <row r="316" spans="1:65" s="5" customFormat="1" ht="15.75" x14ac:dyDescent="0.2">
      <c r="A316" s="217">
        <v>0</v>
      </c>
      <c r="B316" s="218"/>
      <c r="C316" s="219">
        <v>0</v>
      </c>
      <c r="D316" s="220">
        <v>0</v>
      </c>
      <c r="E316" s="56">
        <f t="shared" si="16"/>
        <v>0</v>
      </c>
      <c r="F316" s="46"/>
      <c r="G316" s="50" t="s">
        <v>286</v>
      </c>
      <c r="H316" s="50" t="s">
        <v>287</v>
      </c>
      <c r="I316" s="46"/>
      <c r="J316" s="4"/>
      <c r="K316" s="4"/>
      <c r="L316" s="8"/>
      <c r="M316" s="8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"/>
      <c r="BM316" s="4"/>
    </row>
    <row r="317" spans="1:65" s="5" customFormat="1" ht="20.100000000000001" customHeight="1" x14ac:dyDescent="0.2">
      <c r="A317" s="78" t="str">
        <f xml:space="preserve"> "TOTAL"&amp;MID(A298,3,40)</f>
        <v>TOTAL Personal</v>
      </c>
      <c r="B317" s="74"/>
      <c r="C317" s="74"/>
      <c r="D317" s="74"/>
      <c r="E317" s="79">
        <f>SUM(E300:E316)</f>
        <v>0</v>
      </c>
      <c r="F317" s="46"/>
      <c r="G317" s="51">
        <f>+E317+G289</f>
        <v>0</v>
      </c>
      <c r="H317" s="51">
        <f ca="1">+$H$2-INDIRECT($J$7)+G317</f>
        <v>0</v>
      </c>
      <c r="I317" s="46"/>
      <c r="J317" s="4"/>
      <c r="K317" s="4"/>
      <c r="L317" s="8"/>
      <c r="M317" s="8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"/>
      <c r="BM317" s="4"/>
    </row>
    <row r="318" spans="1:65" s="5" customFormat="1" ht="20.100000000000001" customHeight="1" x14ac:dyDescent="0.2">
      <c r="A318" s="4"/>
      <c r="B318" s="4"/>
      <c r="C318" s="4"/>
      <c r="D318" s="4"/>
      <c r="E318" s="4"/>
      <c r="F318" s="46"/>
      <c r="G318" s="46"/>
      <c r="H318" s="46"/>
      <c r="I318" s="46"/>
      <c r="J318" s="4"/>
      <c r="K318" s="4"/>
      <c r="L318" s="8"/>
      <c r="M318" s="8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"/>
      <c r="BM318" s="4"/>
    </row>
    <row r="319" spans="1:65" s="5" customFormat="1" ht="20.100000000000001" customHeight="1" x14ac:dyDescent="0.2">
      <c r="A319" s="80" t="str">
        <f>+A246</f>
        <v>2. Oficina y administrativos</v>
      </c>
      <c r="B319" s="81"/>
      <c r="C319" s="81"/>
      <c r="D319" s="81"/>
      <c r="E319" s="82" t="s">
        <v>19</v>
      </c>
      <c r="F319" s="46"/>
      <c r="G319" s="50" t="s">
        <v>286</v>
      </c>
      <c r="H319" s="50" t="s">
        <v>287</v>
      </c>
      <c r="I319" s="46"/>
      <c r="J319" s="4"/>
      <c r="K319" s="4"/>
      <c r="L319" s="8"/>
      <c r="M319" s="8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"/>
      <c r="BM319" s="4"/>
    </row>
    <row r="320" spans="1:65" s="5" customFormat="1" ht="20.100000000000001" customHeight="1" x14ac:dyDescent="0.2">
      <c r="A320" s="70" t="str">
        <f>"Costes simplificados como "&amp;BD!$A$2*100&amp; "% del coste de personal"</f>
        <v>Costes simplificados como 15% del coste de personal</v>
      </c>
      <c r="B320" s="83"/>
      <c r="C320" s="71"/>
      <c r="D320" s="71"/>
      <c r="E320" s="84">
        <f>ROUND(E317*0.15,2)</f>
        <v>0</v>
      </c>
      <c r="F320" s="46"/>
      <c r="G320" s="51">
        <f>+E320+G317</f>
        <v>0</v>
      </c>
      <c r="H320" s="51">
        <f ca="1">+$H$2-INDIRECT($J$7)+G320</f>
        <v>0</v>
      </c>
      <c r="I320" s="46"/>
      <c r="J320" s="4"/>
      <c r="K320" s="4"/>
      <c r="L320" s="8"/>
      <c r="M320" s="8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"/>
      <c r="BM320" s="4"/>
    </row>
    <row r="321" spans="1:65" s="5" customFormat="1" ht="20.100000000000001" customHeight="1" x14ac:dyDescent="0.2">
      <c r="A321" s="13"/>
      <c r="B321" s="13"/>
      <c r="C321" s="13"/>
      <c r="D321" s="13"/>
      <c r="E321" s="13"/>
      <c r="F321" s="46"/>
      <c r="G321" s="46"/>
      <c r="H321" s="46"/>
      <c r="I321" s="46"/>
      <c r="J321" s="4"/>
      <c r="K321" s="4"/>
      <c r="L321" s="4"/>
      <c r="M321" s="4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"/>
      <c r="BM321" s="4"/>
    </row>
    <row r="322" spans="1:65" s="5" customFormat="1" ht="20.100000000000001" customHeight="1" x14ac:dyDescent="0.2">
      <c r="A322" s="80" t="str">
        <f>+A249</f>
        <v>3. Viaje y alojamiento</v>
      </c>
      <c r="B322" s="81"/>
      <c r="C322" s="81"/>
      <c r="D322" s="81"/>
      <c r="E322" s="82" t="s">
        <v>19</v>
      </c>
      <c r="F322" s="46"/>
      <c r="G322" s="50" t="s">
        <v>286</v>
      </c>
      <c r="H322" s="50" t="s">
        <v>287</v>
      </c>
      <c r="I322" s="46"/>
      <c r="J322" s="4"/>
      <c r="K322" s="4"/>
      <c r="L322" s="8"/>
      <c r="M322" s="8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"/>
      <c r="BM322" s="4"/>
    </row>
    <row r="323" spans="1:65" s="5" customFormat="1" ht="20.100000000000001" customHeight="1" x14ac:dyDescent="0.2">
      <c r="A323" s="70" t="str">
        <f>"Costes simplificados como "&amp;BD!$A$3*100&amp; "% del coste de personal"</f>
        <v>Costes simplificados como 8% del coste de personal</v>
      </c>
      <c r="B323" s="71"/>
      <c r="C323" s="71"/>
      <c r="D323" s="71"/>
      <c r="E323" s="84">
        <f>ROUND(E317*BD!$A$3,2)</f>
        <v>0</v>
      </c>
      <c r="F323" s="46"/>
      <c r="G323" s="51">
        <f>+E323+G320</f>
        <v>0</v>
      </c>
      <c r="H323" s="51">
        <f ca="1">+$H$2-INDIRECT($J$7)+G323</f>
        <v>0</v>
      </c>
      <c r="I323" s="46"/>
      <c r="J323" s="4"/>
      <c r="K323" s="4"/>
      <c r="L323" s="4"/>
      <c r="M323" s="4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"/>
      <c r="BM323" s="4"/>
    </row>
    <row r="324" spans="1:65" s="5" customFormat="1" ht="20.100000000000001" customHeight="1" x14ac:dyDescent="0.2">
      <c r="A324" s="31"/>
      <c r="B324" s="7"/>
      <c r="C324" s="7"/>
      <c r="D324" s="7"/>
      <c r="E324" s="7"/>
      <c r="F324" s="46"/>
      <c r="G324" s="46"/>
      <c r="H324" s="46"/>
      <c r="I324" s="46"/>
      <c r="J324" s="4"/>
      <c r="K324" s="4"/>
      <c r="L324" s="8"/>
      <c r="M324" s="8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"/>
      <c r="BM324" s="4"/>
    </row>
    <row r="325" spans="1:65" s="5" customFormat="1" ht="20.100000000000001" customHeight="1" x14ac:dyDescent="0.2">
      <c r="A325" s="78" t="str">
        <f>+A252</f>
        <v>4. Servicios y asesoramiento externos</v>
      </c>
      <c r="B325" s="74"/>
      <c r="C325" s="74"/>
      <c r="D325" s="74"/>
      <c r="E325" s="85"/>
      <c r="F325" s="46"/>
      <c r="G325" s="46"/>
      <c r="H325" s="46"/>
      <c r="I325" s="46"/>
      <c r="J325" s="4"/>
      <c r="K325" s="4"/>
      <c r="L325" s="8"/>
      <c r="M325" s="8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"/>
      <c r="BM325" s="4"/>
    </row>
    <row r="326" spans="1:65" s="5" customFormat="1" ht="30" x14ac:dyDescent="0.2">
      <c r="A326" s="52" t="s">
        <v>273</v>
      </c>
      <c r="B326" s="52" t="s">
        <v>274</v>
      </c>
      <c r="C326" s="52" t="s">
        <v>261</v>
      </c>
      <c r="D326" s="52" t="s">
        <v>34</v>
      </c>
      <c r="E326" s="52" t="s">
        <v>19</v>
      </c>
      <c r="F326" s="46"/>
      <c r="G326" s="46"/>
      <c r="H326" s="46"/>
      <c r="I326" s="46"/>
      <c r="J326" s="4"/>
      <c r="K326" s="4"/>
      <c r="L326" s="8"/>
      <c r="M326" s="8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"/>
      <c r="BM326" s="4"/>
    </row>
    <row r="327" spans="1:65" s="5" customFormat="1" ht="15.75" x14ac:dyDescent="0.2">
      <c r="A327" s="217">
        <v>0</v>
      </c>
      <c r="B327" s="218"/>
      <c r="C327" s="219">
        <v>0</v>
      </c>
      <c r="D327" s="220">
        <v>0</v>
      </c>
      <c r="E327" s="56">
        <f t="shared" ref="E327:E339" si="17">IF(A327="","",IF(C327="","",IF(D327="","",ROUND(ROUND(D327,4)*ROUND(C327,2)*ROUND(A327,2),2))))</f>
        <v>0</v>
      </c>
      <c r="F327" s="46"/>
      <c r="G327" s="46"/>
      <c r="H327" s="46"/>
      <c r="I327" s="46"/>
      <c r="J327" s="4"/>
      <c r="K327" s="4"/>
      <c r="L327" s="8"/>
      <c r="M327" s="8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"/>
      <c r="BM327" s="4"/>
    </row>
    <row r="328" spans="1:65" s="5" customFormat="1" ht="15.75" x14ac:dyDescent="0.2">
      <c r="A328" s="217">
        <v>0</v>
      </c>
      <c r="B328" s="218"/>
      <c r="C328" s="219">
        <v>0</v>
      </c>
      <c r="D328" s="220">
        <v>0</v>
      </c>
      <c r="E328" s="56">
        <f t="shared" si="17"/>
        <v>0</v>
      </c>
      <c r="F328" s="46"/>
      <c r="G328" s="46"/>
      <c r="H328" s="46"/>
      <c r="I328" s="46"/>
      <c r="J328" s="4"/>
      <c r="K328" s="4"/>
      <c r="L328" s="8"/>
      <c r="M328" s="8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"/>
      <c r="BM328" s="4"/>
    </row>
    <row r="329" spans="1:65" s="5" customFormat="1" ht="15.75" x14ac:dyDescent="0.2">
      <c r="A329" s="217">
        <v>0</v>
      </c>
      <c r="B329" s="218"/>
      <c r="C329" s="219">
        <v>0</v>
      </c>
      <c r="D329" s="220">
        <v>0</v>
      </c>
      <c r="E329" s="56">
        <f t="shared" si="17"/>
        <v>0</v>
      </c>
      <c r="F329" s="46"/>
      <c r="G329" s="46"/>
      <c r="H329" s="46"/>
      <c r="I329" s="46"/>
      <c r="J329" s="4"/>
      <c r="K329" s="4"/>
      <c r="L329" s="8"/>
      <c r="M329" s="8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"/>
      <c r="BM329" s="4"/>
    </row>
    <row r="330" spans="1:65" s="5" customFormat="1" ht="15.75" x14ac:dyDescent="0.2">
      <c r="A330" s="217">
        <v>0</v>
      </c>
      <c r="B330" s="218"/>
      <c r="C330" s="219">
        <v>0</v>
      </c>
      <c r="D330" s="220">
        <v>0</v>
      </c>
      <c r="E330" s="56">
        <f t="shared" si="17"/>
        <v>0</v>
      </c>
      <c r="F330" s="46"/>
      <c r="G330" s="46"/>
      <c r="H330" s="46"/>
      <c r="I330" s="46"/>
      <c r="J330" s="4"/>
      <c r="K330" s="4"/>
      <c r="L330" s="8"/>
      <c r="M330" s="8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"/>
      <c r="BM330" s="4"/>
    </row>
    <row r="331" spans="1:65" s="5" customFormat="1" ht="15.75" x14ac:dyDescent="0.2">
      <c r="A331" s="217">
        <v>0</v>
      </c>
      <c r="B331" s="218"/>
      <c r="C331" s="219">
        <v>0</v>
      </c>
      <c r="D331" s="220">
        <v>0</v>
      </c>
      <c r="E331" s="56">
        <f t="shared" si="17"/>
        <v>0</v>
      </c>
      <c r="F331" s="46"/>
      <c r="G331" s="46"/>
      <c r="H331" s="46"/>
      <c r="I331" s="46"/>
      <c r="J331" s="4"/>
      <c r="K331" s="4"/>
      <c r="L331" s="8"/>
      <c r="M331" s="8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"/>
      <c r="BM331" s="4"/>
    </row>
    <row r="332" spans="1:65" s="5" customFormat="1" ht="15.75" x14ac:dyDescent="0.2">
      <c r="A332" s="217">
        <v>0</v>
      </c>
      <c r="B332" s="218"/>
      <c r="C332" s="219">
        <v>0</v>
      </c>
      <c r="D332" s="220">
        <v>0</v>
      </c>
      <c r="E332" s="56">
        <f t="shared" si="17"/>
        <v>0</v>
      </c>
      <c r="F332" s="46"/>
      <c r="G332" s="46"/>
      <c r="H332" s="46"/>
      <c r="I332" s="46"/>
      <c r="J332" s="4"/>
      <c r="K332" s="4"/>
      <c r="L332" s="8"/>
      <c r="M332" s="8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"/>
      <c r="BM332" s="4"/>
    </row>
    <row r="333" spans="1:65" s="5" customFormat="1" ht="15.75" x14ac:dyDescent="0.2">
      <c r="A333" s="217">
        <v>0</v>
      </c>
      <c r="B333" s="218"/>
      <c r="C333" s="219">
        <v>0</v>
      </c>
      <c r="D333" s="220">
        <v>0</v>
      </c>
      <c r="E333" s="56">
        <f t="shared" si="17"/>
        <v>0</v>
      </c>
      <c r="F333" s="46"/>
      <c r="G333" s="46"/>
      <c r="H333" s="46"/>
      <c r="I333" s="46"/>
      <c r="J333" s="4"/>
      <c r="K333" s="4"/>
      <c r="L333" s="8"/>
      <c r="M333" s="8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"/>
      <c r="BM333" s="4"/>
    </row>
    <row r="334" spans="1:65" s="5" customFormat="1" ht="15.75" x14ac:dyDescent="0.2">
      <c r="A334" s="217">
        <v>0</v>
      </c>
      <c r="B334" s="218"/>
      <c r="C334" s="219">
        <v>0</v>
      </c>
      <c r="D334" s="220">
        <v>0</v>
      </c>
      <c r="E334" s="56">
        <f t="shared" si="17"/>
        <v>0</v>
      </c>
      <c r="F334" s="46"/>
      <c r="G334" s="46"/>
      <c r="H334" s="46"/>
      <c r="I334" s="46"/>
      <c r="J334" s="4"/>
      <c r="K334" s="4"/>
      <c r="L334" s="8"/>
      <c r="M334" s="8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"/>
      <c r="BM334" s="4"/>
    </row>
    <row r="335" spans="1:65" s="5" customFormat="1" ht="15.75" x14ac:dyDescent="0.2">
      <c r="A335" s="217">
        <v>0</v>
      </c>
      <c r="B335" s="218"/>
      <c r="C335" s="219">
        <v>0</v>
      </c>
      <c r="D335" s="220">
        <v>0</v>
      </c>
      <c r="E335" s="56">
        <f t="shared" si="17"/>
        <v>0</v>
      </c>
      <c r="F335" s="46"/>
      <c r="G335" s="46"/>
      <c r="H335" s="46"/>
      <c r="I335" s="46"/>
      <c r="J335" s="4"/>
      <c r="K335" s="4"/>
      <c r="L335" s="8"/>
      <c r="M335" s="8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"/>
      <c r="BM335" s="4"/>
    </row>
    <row r="336" spans="1:65" s="5" customFormat="1" ht="15.75" x14ac:dyDescent="0.2">
      <c r="A336" s="217">
        <v>0</v>
      </c>
      <c r="B336" s="218"/>
      <c r="C336" s="219">
        <v>0</v>
      </c>
      <c r="D336" s="220">
        <v>0</v>
      </c>
      <c r="E336" s="56">
        <f t="shared" si="17"/>
        <v>0</v>
      </c>
      <c r="F336" s="46"/>
      <c r="G336" s="46"/>
      <c r="H336" s="46"/>
      <c r="I336" s="46"/>
      <c r="J336" s="4"/>
      <c r="K336" s="4"/>
      <c r="L336" s="8"/>
      <c r="M336" s="8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"/>
      <c r="BM336" s="4"/>
    </row>
    <row r="337" spans="1:65" s="5" customFormat="1" ht="15.75" x14ac:dyDescent="0.2">
      <c r="A337" s="217">
        <v>0</v>
      </c>
      <c r="B337" s="218"/>
      <c r="C337" s="219">
        <v>0</v>
      </c>
      <c r="D337" s="220">
        <v>0</v>
      </c>
      <c r="E337" s="56">
        <f t="shared" si="17"/>
        <v>0</v>
      </c>
      <c r="F337" s="46"/>
      <c r="G337" s="46"/>
      <c r="H337" s="46"/>
      <c r="I337" s="46"/>
      <c r="J337" s="4"/>
      <c r="K337" s="4"/>
      <c r="L337" s="8"/>
      <c r="M337" s="8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"/>
      <c r="BM337" s="4"/>
    </row>
    <row r="338" spans="1:65" s="5" customFormat="1" ht="15.75" x14ac:dyDescent="0.2">
      <c r="A338" s="217">
        <v>0</v>
      </c>
      <c r="B338" s="218"/>
      <c r="C338" s="219">
        <v>0</v>
      </c>
      <c r="D338" s="220">
        <v>0</v>
      </c>
      <c r="E338" s="56">
        <f t="shared" si="17"/>
        <v>0</v>
      </c>
      <c r="F338" s="46"/>
      <c r="G338" s="46"/>
      <c r="H338" s="46"/>
      <c r="I338" s="46"/>
      <c r="J338" s="4"/>
      <c r="K338" s="4"/>
      <c r="L338" s="8"/>
      <c r="M338" s="8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"/>
      <c r="BM338" s="4"/>
    </row>
    <row r="339" spans="1:65" s="5" customFormat="1" ht="15.75" x14ac:dyDescent="0.2">
      <c r="A339" s="217">
        <v>0</v>
      </c>
      <c r="B339" s="218"/>
      <c r="C339" s="219">
        <v>0</v>
      </c>
      <c r="D339" s="220">
        <v>0</v>
      </c>
      <c r="E339" s="56">
        <f t="shared" si="17"/>
        <v>0</v>
      </c>
      <c r="F339" s="46"/>
      <c r="G339" s="50" t="s">
        <v>286</v>
      </c>
      <c r="H339" s="50" t="s">
        <v>287</v>
      </c>
      <c r="I339" s="46"/>
      <c r="J339" s="4"/>
      <c r="K339" s="4"/>
      <c r="L339" s="8"/>
      <c r="M339" s="8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"/>
      <c r="BM339" s="4"/>
    </row>
    <row r="340" spans="1:65" s="5" customFormat="1" ht="20.100000000000001" customHeight="1" x14ac:dyDescent="0.2">
      <c r="A340" s="78" t="str">
        <f xml:space="preserve"> "TOTAL"&amp;MID(A325,3,40)</f>
        <v>TOTAL Servicios y asesoramiento externos</v>
      </c>
      <c r="B340" s="74"/>
      <c r="C340" s="74"/>
      <c r="D340" s="74"/>
      <c r="E340" s="79">
        <f>SUM(E327:E339)</f>
        <v>0</v>
      </c>
      <c r="F340" s="46"/>
      <c r="G340" s="51">
        <f>+E340+G323</f>
        <v>0</v>
      </c>
      <c r="H340" s="51">
        <f ca="1">+$H$2-INDIRECT($J$7)+G340</f>
        <v>0</v>
      </c>
      <c r="I340" s="46"/>
      <c r="J340" s="4"/>
      <c r="K340" s="4"/>
      <c r="L340" s="8"/>
      <c r="M340" s="8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"/>
      <c r="BM340" s="4"/>
    </row>
    <row r="341" spans="1:65" s="5" customFormat="1" ht="20.100000000000001" customHeight="1" x14ac:dyDescent="0.2">
      <c r="A341" s="7"/>
      <c r="B341" s="7"/>
      <c r="C341" s="7"/>
      <c r="D341" s="7"/>
      <c r="E341" s="7"/>
      <c r="F341" s="46"/>
      <c r="G341" s="46"/>
      <c r="H341" s="46"/>
      <c r="I341" s="46"/>
      <c r="J341" s="4"/>
      <c r="K341" s="4"/>
      <c r="L341" s="8"/>
      <c r="M341" s="8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"/>
      <c r="BM341" s="4"/>
    </row>
    <row r="342" spans="1:65" s="29" customFormat="1" ht="24.95" customHeight="1" x14ac:dyDescent="0.2">
      <c r="A342" s="87" t="s">
        <v>288</v>
      </c>
      <c r="B342" s="88"/>
      <c r="C342" s="88"/>
      <c r="D342" s="88"/>
      <c r="E342" s="89">
        <f>E317+E320+E323+E340</f>
        <v>0</v>
      </c>
      <c r="F342" s="49"/>
      <c r="G342" s="49"/>
      <c r="H342" s="49"/>
      <c r="I342" s="49"/>
      <c r="J342" s="28"/>
      <c r="K342" s="28"/>
      <c r="L342" s="167"/>
      <c r="M342" s="167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28"/>
      <c r="BM342" s="28"/>
    </row>
    <row r="343" spans="1:65" s="5" customFormat="1" ht="20.100000000000001" customHeight="1" x14ac:dyDescent="0.2">
      <c r="A343" s="31"/>
      <c r="B343" s="8"/>
      <c r="C343" s="8"/>
      <c r="D343" s="8"/>
      <c r="E343" s="8"/>
      <c r="F343" s="46"/>
      <c r="G343" s="46"/>
      <c r="H343" s="46"/>
      <c r="I343" s="46"/>
      <c r="J343" s="4"/>
      <c r="K343" s="4"/>
      <c r="L343" s="8"/>
      <c r="M343" s="8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"/>
      <c r="BM343" s="4"/>
    </row>
    <row r="344" spans="1:65" s="5" customFormat="1" ht="30.75" x14ac:dyDescent="0.2">
      <c r="A344" s="273" t="str">
        <f>+A293</f>
        <v>0001_ACRONIMO_XYZ</v>
      </c>
      <c r="B344" s="273"/>
      <c r="C344" s="273"/>
      <c r="D344" s="273"/>
      <c r="E344" s="273"/>
      <c r="F344" s="45"/>
      <c r="G344" s="45"/>
      <c r="H344" s="45"/>
      <c r="I344" s="45"/>
      <c r="J344" s="26"/>
      <c r="K344" s="26"/>
      <c r="L344" s="4"/>
      <c r="M344" s="4"/>
      <c r="N344" s="46"/>
      <c r="O344" s="47"/>
      <c r="P344" s="47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"/>
      <c r="BM344" s="4"/>
    </row>
    <row r="345" spans="1:65" s="5" customFormat="1" ht="30.75" x14ac:dyDescent="0.2">
      <c r="A345" s="273" t="str">
        <f ca="1">+A294</f>
        <v>Escribir denominación B2</v>
      </c>
      <c r="B345" s="273"/>
      <c r="C345" s="273"/>
      <c r="D345" s="273"/>
      <c r="E345" s="273"/>
      <c r="F345" s="45"/>
      <c r="G345" s="45"/>
      <c r="H345" s="45"/>
      <c r="I345" s="45"/>
      <c r="J345" s="26"/>
      <c r="K345" s="26"/>
      <c r="L345" s="4"/>
      <c r="M345" s="4"/>
      <c r="N345" s="46"/>
      <c r="O345" s="47"/>
      <c r="P345" s="47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"/>
      <c r="BM345" s="4"/>
    </row>
    <row r="346" spans="1:65" s="5" customFormat="1" ht="20.100000000000001" customHeight="1" x14ac:dyDescent="0.2">
      <c r="A346" s="8"/>
      <c r="B346" s="8"/>
      <c r="C346" s="8"/>
      <c r="D346" s="8"/>
      <c r="E346" s="8"/>
      <c r="F346" s="46"/>
      <c r="G346" s="46"/>
      <c r="H346" s="46"/>
      <c r="I346" s="46"/>
      <c r="J346" s="4"/>
      <c r="K346" s="4"/>
      <c r="L346" s="8"/>
      <c r="M346" s="8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"/>
      <c r="BM346" s="4"/>
    </row>
    <row r="347" spans="1:65" s="29" customFormat="1" ht="24.95" customHeight="1" x14ac:dyDescent="0.2">
      <c r="A347" s="57" t="str">
        <f>"ACTIVIDAD 6: "&amp;'1.INTRO'!B34</f>
        <v>ACTIVIDAD 6: Visibilidad, transparencia y comunicación</v>
      </c>
      <c r="B347" s="58"/>
      <c r="C347" s="76"/>
      <c r="D347" s="76"/>
      <c r="E347" s="77"/>
      <c r="F347" s="49"/>
      <c r="G347" s="49"/>
      <c r="H347" s="49"/>
      <c r="I347" s="49"/>
      <c r="J347" s="28"/>
      <c r="K347" s="28"/>
      <c r="L347" s="167"/>
      <c r="M347" s="167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28"/>
      <c r="BM347" s="28"/>
    </row>
    <row r="348" spans="1:65" s="5" customFormat="1" ht="20.100000000000001" customHeight="1" x14ac:dyDescent="0.2">
      <c r="A348" s="8"/>
      <c r="B348" s="8"/>
      <c r="C348" s="8"/>
      <c r="D348" s="8"/>
      <c r="E348" s="8"/>
      <c r="F348" s="46"/>
      <c r="G348" s="46"/>
      <c r="H348" s="46"/>
      <c r="I348" s="46"/>
      <c r="J348" s="4"/>
      <c r="K348" s="4"/>
      <c r="L348" s="8"/>
      <c r="M348" s="8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"/>
      <c r="BM348" s="4"/>
    </row>
    <row r="349" spans="1:65" s="5" customFormat="1" ht="20.100000000000001" customHeight="1" x14ac:dyDescent="0.2">
      <c r="A349" s="61" t="str">
        <f>+A298</f>
        <v>1. Personal</v>
      </c>
      <c r="B349" s="74"/>
      <c r="C349" s="62"/>
      <c r="D349" s="74"/>
      <c r="E349" s="75"/>
      <c r="F349" s="46"/>
      <c r="G349" s="46"/>
      <c r="H349" s="46"/>
      <c r="I349" s="46"/>
      <c r="J349" s="4"/>
      <c r="K349" s="4"/>
      <c r="L349" s="8"/>
      <c r="M349" s="8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"/>
      <c r="BM349" s="4"/>
    </row>
    <row r="350" spans="1:65" s="5" customFormat="1" ht="30" x14ac:dyDescent="0.2">
      <c r="A350" s="52" t="s">
        <v>257</v>
      </c>
      <c r="B350" s="52" t="s">
        <v>258</v>
      </c>
      <c r="C350" s="52" t="s">
        <v>259</v>
      </c>
      <c r="D350" s="52" t="s">
        <v>260</v>
      </c>
      <c r="E350" s="52" t="s">
        <v>19</v>
      </c>
      <c r="F350" s="46"/>
      <c r="G350" s="46"/>
      <c r="H350" s="46"/>
      <c r="I350" s="46"/>
      <c r="J350" s="4"/>
      <c r="K350" s="4"/>
      <c r="L350" s="8"/>
      <c r="M350" s="8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"/>
      <c r="BM350" s="4"/>
    </row>
    <row r="351" spans="1:65" s="5" customFormat="1" ht="15.75" x14ac:dyDescent="0.2">
      <c r="A351" s="217">
        <v>0</v>
      </c>
      <c r="B351" s="218"/>
      <c r="C351" s="219">
        <v>0</v>
      </c>
      <c r="D351" s="220">
        <v>0</v>
      </c>
      <c r="E351" s="56">
        <f>IF(A351="","",IF(C351="","",IF(D351="","",ROUND(ROUND(D351,4)*ROUND(C351,2)*ROUND(A351,2),2))))</f>
        <v>0</v>
      </c>
      <c r="F351" s="46"/>
      <c r="G351" s="46"/>
      <c r="H351" s="46"/>
      <c r="I351" s="46"/>
      <c r="J351" s="4"/>
      <c r="K351" s="4"/>
      <c r="L351" s="8"/>
      <c r="M351" s="8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"/>
      <c r="BM351" s="4"/>
    </row>
    <row r="352" spans="1:65" s="5" customFormat="1" ht="15.75" x14ac:dyDescent="0.2">
      <c r="A352" s="217">
        <v>0</v>
      </c>
      <c r="B352" s="218"/>
      <c r="C352" s="219">
        <v>0</v>
      </c>
      <c r="D352" s="220">
        <v>0</v>
      </c>
      <c r="E352" s="56">
        <f t="shared" ref="E352:E367" si="18">IF(A352="","",IF(C352="","",IF(D352="","",ROUND(ROUND(D352,4)*ROUND(C352,2)*ROUND(A352,2),2))))</f>
        <v>0</v>
      </c>
      <c r="F352" s="46"/>
      <c r="G352" s="46"/>
      <c r="H352" s="46"/>
      <c r="I352" s="46"/>
      <c r="J352" s="4"/>
      <c r="K352" s="4"/>
      <c r="L352" s="8"/>
      <c r="M352" s="8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"/>
      <c r="BM352" s="4"/>
    </row>
    <row r="353" spans="1:65" s="5" customFormat="1" ht="15.75" x14ac:dyDescent="0.2">
      <c r="A353" s="217">
        <v>0</v>
      </c>
      <c r="B353" s="218"/>
      <c r="C353" s="219">
        <v>0</v>
      </c>
      <c r="D353" s="220">
        <v>0</v>
      </c>
      <c r="E353" s="56">
        <f t="shared" si="18"/>
        <v>0</v>
      </c>
      <c r="F353" s="46"/>
      <c r="G353" s="46"/>
      <c r="H353" s="46"/>
      <c r="I353" s="46"/>
      <c r="J353" s="4"/>
      <c r="K353" s="4"/>
      <c r="L353" s="8"/>
      <c r="M353" s="8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"/>
      <c r="BM353" s="4"/>
    </row>
    <row r="354" spans="1:65" s="5" customFormat="1" ht="15.75" x14ac:dyDescent="0.2">
      <c r="A354" s="217">
        <v>0</v>
      </c>
      <c r="B354" s="218"/>
      <c r="C354" s="219">
        <v>0</v>
      </c>
      <c r="D354" s="220">
        <v>0</v>
      </c>
      <c r="E354" s="56">
        <f t="shared" si="18"/>
        <v>0</v>
      </c>
      <c r="F354" s="46"/>
      <c r="G354" s="46"/>
      <c r="H354" s="46"/>
      <c r="I354" s="46"/>
      <c r="J354" s="4"/>
      <c r="K354" s="4"/>
      <c r="L354" s="8"/>
      <c r="M354" s="8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"/>
      <c r="BM354" s="4"/>
    </row>
    <row r="355" spans="1:65" s="5" customFormat="1" ht="15.75" x14ac:dyDescent="0.2">
      <c r="A355" s="217">
        <v>0</v>
      </c>
      <c r="B355" s="218"/>
      <c r="C355" s="219">
        <v>0</v>
      </c>
      <c r="D355" s="220">
        <v>0</v>
      </c>
      <c r="E355" s="56">
        <f t="shared" si="18"/>
        <v>0</v>
      </c>
      <c r="F355" s="46"/>
      <c r="G355" s="46"/>
      <c r="H355" s="46"/>
      <c r="I355" s="46"/>
      <c r="J355" s="4"/>
      <c r="K355" s="4"/>
      <c r="L355" s="8"/>
      <c r="M355" s="8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"/>
      <c r="BM355" s="4"/>
    </row>
    <row r="356" spans="1:65" s="5" customFormat="1" ht="15.75" x14ac:dyDescent="0.2">
      <c r="A356" s="217">
        <v>0</v>
      </c>
      <c r="B356" s="218"/>
      <c r="C356" s="219">
        <v>0</v>
      </c>
      <c r="D356" s="220">
        <v>0</v>
      </c>
      <c r="E356" s="56">
        <f t="shared" si="18"/>
        <v>0</v>
      </c>
      <c r="F356" s="46"/>
      <c r="G356" s="46"/>
      <c r="H356" s="46"/>
      <c r="I356" s="46"/>
      <c r="J356" s="4"/>
      <c r="K356" s="4"/>
      <c r="L356" s="8"/>
      <c r="M356" s="8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"/>
      <c r="BM356" s="4"/>
    </row>
    <row r="357" spans="1:65" s="5" customFormat="1" ht="15.75" x14ac:dyDescent="0.2">
      <c r="A357" s="217">
        <v>0</v>
      </c>
      <c r="B357" s="218"/>
      <c r="C357" s="219">
        <v>0</v>
      </c>
      <c r="D357" s="220">
        <v>0</v>
      </c>
      <c r="E357" s="56">
        <f t="shared" si="18"/>
        <v>0</v>
      </c>
      <c r="F357" s="46"/>
      <c r="G357" s="46"/>
      <c r="H357" s="46"/>
      <c r="I357" s="46"/>
      <c r="J357" s="4"/>
      <c r="K357" s="4"/>
      <c r="L357" s="8"/>
      <c r="M357" s="8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"/>
      <c r="BM357" s="4"/>
    </row>
    <row r="358" spans="1:65" s="5" customFormat="1" ht="15.75" x14ac:dyDescent="0.2">
      <c r="A358" s="217">
        <v>0</v>
      </c>
      <c r="B358" s="218"/>
      <c r="C358" s="219">
        <v>0</v>
      </c>
      <c r="D358" s="220">
        <v>0</v>
      </c>
      <c r="E358" s="56">
        <f t="shared" si="18"/>
        <v>0</v>
      </c>
      <c r="F358" s="46"/>
      <c r="G358" s="46"/>
      <c r="H358" s="46"/>
      <c r="I358" s="46"/>
      <c r="J358" s="4"/>
      <c r="K358" s="4"/>
      <c r="L358" s="8"/>
      <c r="M358" s="8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"/>
      <c r="BM358" s="4"/>
    </row>
    <row r="359" spans="1:65" s="5" customFormat="1" ht="15.75" x14ac:dyDescent="0.2">
      <c r="A359" s="217">
        <v>0</v>
      </c>
      <c r="B359" s="218"/>
      <c r="C359" s="219">
        <v>0</v>
      </c>
      <c r="D359" s="220">
        <v>0</v>
      </c>
      <c r="E359" s="56">
        <f t="shared" si="18"/>
        <v>0</v>
      </c>
      <c r="F359" s="46"/>
      <c r="G359" s="46"/>
      <c r="H359" s="46"/>
      <c r="I359" s="46"/>
      <c r="J359" s="4"/>
      <c r="K359" s="4"/>
      <c r="L359" s="8"/>
      <c r="M359" s="8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"/>
      <c r="BM359" s="4"/>
    </row>
    <row r="360" spans="1:65" s="5" customFormat="1" ht="15.75" x14ac:dyDescent="0.2">
      <c r="A360" s="217">
        <v>0</v>
      </c>
      <c r="B360" s="218"/>
      <c r="C360" s="219">
        <v>0</v>
      </c>
      <c r="D360" s="220">
        <v>0</v>
      </c>
      <c r="E360" s="56">
        <f t="shared" si="18"/>
        <v>0</v>
      </c>
      <c r="F360" s="46"/>
      <c r="G360" s="46"/>
      <c r="H360" s="46"/>
      <c r="I360" s="46"/>
      <c r="J360" s="4"/>
      <c r="K360" s="4"/>
      <c r="L360" s="8"/>
      <c r="M360" s="8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"/>
      <c r="BM360" s="4"/>
    </row>
    <row r="361" spans="1:65" s="5" customFormat="1" ht="15.75" x14ac:dyDescent="0.2">
      <c r="A361" s="217">
        <v>0</v>
      </c>
      <c r="B361" s="218"/>
      <c r="C361" s="219">
        <v>0</v>
      </c>
      <c r="D361" s="220">
        <v>0</v>
      </c>
      <c r="E361" s="56">
        <f t="shared" si="18"/>
        <v>0</v>
      </c>
      <c r="F361" s="46"/>
      <c r="G361" s="46"/>
      <c r="H361" s="46"/>
      <c r="I361" s="46"/>
      <c r="J361" s="4"/>
      <c r="K361" s="4"/>
      <c r="L361" s="8"/>
      <c r="M361" s="8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"/>
      <c r="BM361" s="4"/>
    </row>
    <row r="362" spans="1:65" s="5" customFormat="1" ht="15.75" x14ac:dyDescent="0.2">
      <c r="A362" s="217">
        <v>0</v>
      </c>
      <c r="B362" s="218"/>
      <c r="C362" s="219">
        <v>0</v>
      </c>
      <c r="D362" s="220">
        <v>0</v>
      </c>
      <c r="E362" s="56">
        <f t="shared" si="18"/>
        <v>0</v>
      </c>
      <c r="F362" s="46"/>
      <c r="G362" s="46"/>
      <c r="H362" s="46"/>
      <c r="I362" s="46"/>
      <c r="J362" s="4"/>
      <c r="K362" s="4"/>
      <c r="L362" s="8"/>
      <c r="M362" s="8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"/>
      <c r="BM362" s="4"/>
    </row>
    <row r="363" spans="1:65" s="5" customFormat="1" ht="15.75" x14ac:dyDescent="0.2">
      <c r="A363" s="217">
        <v>0</v>
      </c>
      <c r="B363" s="218"/>
      <c r="C363" s="219">
        <v>0</v>
      </c>
      <c r="D363" s="220">
        <v>0</v>
      </c>
      <c r="E363" s="56">
        <f t="shared" si="18"/>
        <v>0</v>
      </c>
      <c r="F363" s="46"/>
      <c r="G363" s="46"/>
      <c r="H363" s="46"/>
      <c r="I363" s="46"/>
      <c r="J363" s="4"/>
      <c r="K363" s="4"/>
      <c r="L363" s="8"/>
      <c r="M363" s="8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"/>
      <c r="BM363" s="4"/>
    </row>
    <row r="364" spans="1:65" s="5" customFormat="1" ht="15.75" x14ac:dyDescent="0.2">
      <c r="A364" s="217">
        <v>0</v>
      </c>
      <c r="B364" s="218"/>
      <c r="C364" s="219">
        <v>0</v>
      </c>
      <c r="D364" s="220">
        <v>0</v>
      </c>
      <c r="E364" s="56">
        <f t="shared" si="18"/>
        <v>0</v>
      </c>
      <c r="F364" s="46"/>
      <c r="G364" s="46"/>
      <c r="H364" s="46"/>
      <c r="I364" s="46"/>
      <c r="J364" s="4"/>
      <c r="K364" s="4"/>
      <c r="L364" s="8"/>
      <c r="M364" s="8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"/>
      <c r="BM364" s="4"/>
    </row>
    <row r="365" spans="1:65" s="5" customFormat="1" ht="15.75" x14ac:dyDescent="0.2">
      <c r="A365" s="217">
        <v>0</v>
      </c>
      <c r="B365" s="218"/>
      <c r="C365" s="219">
        <v>0</v>
      </c>
      <c r="D365" s="220">
        <v>0</v>
      </c>
      <c r="E365" s="56">
        <f t="shared" si="18"/>
        <v>0</v>
      </c>
      <c r="F365" s="46"/>
      <c r="G365" s="46"/>
      <c r="H365" s="46"/>
      <c r="I365" s="46"/>
      <c r="J365" s="4"/>
      <c r="K365" s="4"/>
      <c r="L365" s="8"/>
      <c r="M365" s="8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"/>
      <c r="BM365" s="4"/>
    </row>
    <row r="366" spans="1:65" s="5" customFormat="1" ht="15.75" x14ac:dyDescent="0.2">
      <c r="A366" s="217">
        <v>0</v>
      </c>
      <c r="B366" s="218"/>
      <c r="C366" s="219">
        <v>0</v>
      </c>
      <c r="D366" s="220">
        <v>0</v>
      </c>
      <c r="E366" s="56">
        <f t="shared" si="18"/>
        <v>0</v>
      </c>
      <c r="F366" s="46"/>
      <c r="G366" s="46"/>
      <c r="H366" s="46"/>
      <c r="I366" s="46"/>
      <c r="J366" s="4"/>
      <c r="K366" s="4"/>
      <c r="L366" s="8"/>
      <c r="M366" s="8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"/>
      <c r="BM366" s="4"/>
    </row>
    <row r="367" spans="1:65" s="5" customFormat="1" ht="15.75" x14ac:dyDescent="0.2">
      <c r="A367" s="217">
        <v>0</v>
      </c>
      <c r="B367" s="218"/>
      <c r="C367" s="219">
        <v>0</v>
      </c>
      <c r="D367" s="220">
        <v>0</v>
      </c>
      <c r="E367" s="56">
        <f t="shared" si="18"/>
        <v>0</v>
      </c>
      <c r="F367" s="46"/>
      <c r="G367" s="50" t="s">
        <v>286</v>
      </c>
      <c r="H367" s="50" t="s">
        <v>287</v>
      </c>
      <c r="I367" s="46"/>
      <c r="J367" s="4"/>
      <c r="K367" s="4"/>
      <c r="L367" s="8"/>
      <c r="M367" s="8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"/>
      <c r="BM367" s="4"/>
    </row>
    <row r="368" spans="1:65" s="5" customFormat="1" ht="20.100000000000001" customHeight="1" x14ac:dyDescent="0.2">
      <c r="A368" s="78" t="str">
        <f xml:space="preserve"> "TOTAL"&amp;MID(A349,3,40)</f>
        <v>TOTAL Personal</v>
      </c>
      <c r="B368" s="74"/>
      <c r="C368" s="74"/>
      <c r="D368" s="74"/>
      <c r="E368" s="79">
        <f>SUM(E351:E367)</f>
        <v>0</v>
      </c>
      <c r="F368" s="46"/>
      <c r="G368" s="51">
        <f>+E368+G340</f>
        <v>0</v>
      </c>
      <c r="H368" s="51">
        <f ca="1">+$H$2-INDIRECT($J$7)+G368</f>
        <v>0</v>
      </c>
      <c r="I368" s="46"/>
      <c r="J368" s="4"/>
      <c r="K368" s="4"/>
      <c r="L368" s="8"/>
      <c r="M368" s="8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"/>
      <c r="BM368" s="4"/>
    </row>
    <row r="369" spans="1:65" s="5" customFormat="1" ht="20.100000000000001" customHeight="1" x14ac:dyDescent="0.2">
      <c r="A369" s="4"/>
      <c r="B369" s="4"/>
      <c r="C369" s="4"/>
      <c r="D369" s="4"/>
      <c r="E369" s="4"/>
      <c r="F369" s="46"/>
      <c r="G369" s="46"/>
      <c r="H369" s="46"/>
      <c r="I369" s="46"/>
      <c r="J369" s="4"/>
      <c r="K369" s="4"/>
      <c r="L369" s="8"/>
      <c r="M369" s="8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"/>
      <c r="BM369" s="4"/>
    </row>
    <row r="370" spans="1:65" s="5" customFormat="1" ht="20.100000000000001" customHeight="1" x14ac:dyDescent="0.2">
      <c r="A370" s="80" t="str">
        <f>+A319</f>
        <v>2. Oficina y administrativos</v>
      </c>
      <c r="B370" s="81"/>
      <c r="C370" s="81"/>
      <c r="D370" s="81"/>
      <c r="E370" s="82" t="s">
        <v>19</v>
      </c>
      <c r="F370" s="46"/>
      <c r="G370" s="50" t="s">
        <v>286</v>
      </c>
      <c r="H370" s="50" t="s">
        <v>287</v>
      </c>
      <c r="I370" s="46"/>
      <c r="J370" s="4"/>
      <c r="K370" s="4"/>
      <c r="L370" s="8"/>
      <c r="M370" s="8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"/>
      <c r="BM370" s="4"/>
    </row>
    <row r="371" spans="1:65" s="5" customFormat="1" ht="20.100000000000001" customHeight="1" x14ac:dyDescent="0.2">
      <c r="A371" s="70" t="str">
        <f>"Costes simplificados como "&amp;BD!$A$2*100&amp; "% del coste de personal"</f>
        <v>Costes simplificados como 15% del coste de personal</v>
      </c>
      <c r="B371" s="83"/>
      <c r="C371" s="71"/>
      <c r="D371" s="71"/>
      <c r="E371" s="84">
        <f>ROUND(E368*0.15,2)</f>
        <v>0</v>
      </c>
      <c r="F371" s="46"/>
      <c r="G371" s="51">
        <f>+E371+G368</f>
        <v>0</v>
      </c>
      <c r="H371" s="51">
        <f ca="1">+$H$2-INDIRECT($J$7)+G371</f>
        <v>0</v>
      </c>
      <c r="I371" s="46"/>
      <c r="J371" s="4"/>
      <c r="K371" s="4"/>
      <c r="L371" s="8"/>
      <c r="M371" s="8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"/>
      <c r="BM371" s="4"/>
    </row>
    <row r="372" spans="1:65" s="5" customFormat="1" ht="20.100000000000001" customHeight="1" x14ac:dyDescent="0.2">
      <c r="A372" s="13"/>
      <c r="B372" s="13"/>
      <c r="C372" s="13"/>
      <c r="D372" s="13"/>
      <c r="E372" s="13"/>
      <c r="F372" s="46"/>
      <c r="G372" s="46"/>
      <c r="H372" s="46"/>
      <c r="I372" s="46"/>
      <c r="J372" s="4"/>
      <c r="K372" s="4"/>
      <c r="L372" s="4"/>
      <c r="M372" s="4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"/>
      <c r="BM372" s="4"/>
    </row>
    <row r="373" spans="1:65" s="5" customFormat="1" ht="20.100000000000001" customHeight="1" x14ac:dyDescent="0.2">
      <c r="A373" s="80" t="str">
        <f>+A322</f>
        <v>3. Viaje y alojamiento</v>
      </c>
      <c r="B373" s="81"/>
      <c r="C373" s="81"/>
      <c r="D373" s="81"/>
      <c r="E373" s="82" t="s">
        <v>19</v>
      </c>
      <c r="F373" s="46"/>
      <c r="G373" s="50" t="s">
        <v>286</v>
      </c>
      <c r="H373" s="50" t="s">
        <v>287</v>
      </c>
      <c r="I373" s="46"/>
      <c r="J373" s="4"/>
      <c r="K373" s="4"/>
      <c r="L373" s="8"/>
      <c r="M373" s="8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"/>
      <c r="BM373" s="4"/>
    </row>
    <row r="374" spans="1:65" s="5" customFormat="1" ht="20.100000000000001" customHeight="1" x14ac:dyDescent="0.2">
      <c r="A374" s="70" t="str">
        <f>"Costes simplificados como "&amp;BD!$A$3*100&amp; "% del coste de personal"</f>
        <v>Costes simplificados como 8% del coste de personal</v>
      </c>
      <c r="B374" s="71"/>
      <c r="C374" s="71"/>
      <c r="D374" s="71"/>
      <c r="E374" s="84">
        <f>ROUND(E368*BD!$A$3,2)</f>
        <v>0</v>
      </c>
      <c r="F374" s="46"/>
      <c r="G374" s="51">
        <f>+E374+G371</f>
        <v>0</v>
      </c>
      <c r="H374" s="51">
        <f ca="1">+$H$2-INDIRECT($J$7)+G374</f>
        <v>0</v>
      </c>
      <c r="I374" s="46"/>
      <c r="J374" s="4"/>
      <c r="K374" s="4"/>
      <c r="L374" s="4"/>
      <c r="M374" s="4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"/>
      <c r="BM374" s="4"/>
    </row>
    <row r="375" spans="1:65" s="5" customFormat="1" ht="20.100000000000001" customHeight="1" x14ac:dyDescent="0.2">
      <c r="A375" s="31"/>
      <c r="B375" s="7"/>
      <c r="C375" s="7"/>
      <c r="D375" s="7"/>
      <c r="E375" s="7"/>
      <c r="F375" s="46"/>
      <c r="G375" s="46"/>
      <c r="H375" s="46"/>
      <c r="I375" s="46"/>
      <c r="J375" s="4"/>
      <c r="K375" s="4"/>
      <c r="L375" s="8"/>
      <c r="M375" s="8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"/>
      <c r="BM375" s="4"/>
    </row>
    <row r="376" spans="1:65" s="5" customFormat="1" ht="20.100000000000001" customHeight="1" x14ac:dyDescent="0.2">
      <c r="A376" s="78" t="str">
        <f>+A325</f>
        <v>4. Servicios y asesoramiento externos</v>
      </c>
      <c r="B376" s="74"/>
      <c r="C376" s="74"/>
      <c r="D376" s="74"/>
      <c r="E376" s="85"/>
      <c r="F376" s="46"/>
      <c r="G376" s="46"/>
      <c r="H376" s="46"/>
      <c r="I376" s="46"/>
      <c r="J376" s="4"/>
      <c r="K376" s="4"/>
      <c r="L376" s="8"/>
      <c r="M376" s="8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"/>
      <c r="BM376" s="4"/>
    </row>
    <row r="377" spans="1:65" s="5" customFormat="1" ht="30" x14ac:dyDescent="0.2">
      <c r="A377" s="52" t="s">
        <v>273</v>
      </c>
      <c r="B377" s="52" t="s">
        <v>274</v>
      </c>
      <c r="C377" s="52" t="s">
        <v>261</v>
      </c>
      <c r="D377" s="52" t="s">
        <v>34</v>
      </c>
      <c r="E377" s="52" t="s">
        <v>19</v>
      </c>
      <c r="F377" s="46"/>
      <c r="G377" s="46"/>
      <c r="H377" s="46"/>
      <c r="I377" s="46"/>
      <c r="J377" s="4"/>
      <c r="K377" s="4"/>
      <c r="L377" s="8"/>
      <c r="M377" s="8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"/>
      <c r="BM377" s="4"/>
    </row>
    <row r="378" spans="1:65" s="5" customFormat="1" ht="15.75" x14ac:dyDescent="0.2">
      <c r="A378" s="217">
        <v>0</v>
      </c>
      <c r="B378" s="218"/>
      <c r="C378" s="219">
        <v>0</v>
      </c>
      <c r="D378" s="220">
        <v>0</v>
      </c>
      <c r="E378" s="56">
        <f t="shared" ref="E378:E390" si="19">IF(A378="","",IF(C378="","",IF(D378="","",ROUND(ROUND(D378,4)*ROUND(C378,2)*ROUND(A378,2),2))))</f>
        <v>0</v>
      </c>
      <c r="F378" s="46"/>
      <c r="G378" s="46"/>
      <c r="H378" s="46"/>
      <c r="I378" s="46"/>
      <c r="J378" s="4"/>
      <c r="K378" s="4"/>
      <c r="L378" s="8"/>
      <c r="M378" s="8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"/>
      <c r="BM378" s="4"/>
    </row>
    <row r="379" spans="1:65" s="5" customFormat="1" ht="15.75" x14ac:dyDescent="0.2">
      <c r="A379" s="217">
        <v>0</v>
      </c>
      <c r="B379" s="218"/>
      <c r="C379" s="219">
        <v>0</v>
      </c>
      <c r="D379" s="220">
        <v>0</v>
      </c>
      <c r="E379" s="56">
        <f t="shared" si="19"/>
        <v>0</v>
      </c>
      <c r="F379" s="46"/>
      <c r="G379" s="46"/>
      <c r="H379" s="46"/>
      <c r="I379" s="46"/>
      <c r="J379" s="4"/>
      <c r="K379" s="4"/>
      <c r="L379" s="8"/>
      <c r="M379" s="8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"/>
      <c r="BM379" s="4"/>
    </row>
    <row r="380" spans="1:65" s="5" customFormat="1" ht="15.75" x14ac:dyDescent="0.2">
      <c r="A380" s="217">
        <v>0</v>
      </c>
      <c r="B380" s="218"/>
      <c r="C380" s="219">
        <v>0</v>
      </c>
      <c r="D380" s="220">
        <v>0</v>
      </c>
      <c r="E380" s="56">
        <f t="shared" si="19"/>
        <v>0</v>
      </c>
      <c r="F380" s="46"/>
      <c r="G380" s="46"/>
      <c r="H380" s="46"/>
      <c r="I380" s="46"/>
      <c r="J380" s="4"/>
      <c r="K380" s="4"/>
      <c r="L380" s="8"/>
      <c r="M380" s="8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"/>
      <c r="BM380" s="4"/>
    </row>
    <row r="381" spans="1:65" s="5" customFormat="1" ht="15.75" x14ac:dyDescent="0.2">
      <c r="A381" s="217">
        <v>0</v>
      </c>
      <c r="B381" s="218"/>
      <c r="C381" s="219">
        <v>0</v>
      </c>
      <c r="D381" s="220">
        <v>0</v>
      </c>
      <c r="E381" s="56">
        <f t="shared" si="19"/>
        <v>0</v>
      </c>
      <c r="F381" s="46"/>
      <c r="G381" s="46"/>
      <c r="H381" s="46"/>
      <c r="I381" s="46"/>
      <c r="J381" s="4"/>
      <c r="K381" s="4"/>
      <c r="L381" s="8"/>
      <c r="M381" s="8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"/>
      <c r="BM381" s="4"/>
    </row>
    <row r="382" spans="1:65" s="5" customFormat="1" ht="15.75" x14ac:dyDescent="0.2">
      <c r="A382" s="217">
        <v>0</v>
      </c>
      <c r="B382" s="218"/>
      <c r="C382" s="219">
        <v>0</v>
      </c>
      <c r="D382" s="220">
        <v>0</v>
      </c>
      <c r="E382" s="56">
        <f t="shared" si="19"/>
        <v>0</v>
      </c>
      <c r="F382" s="46"/>
      <c r="G382" s="46"/>
      <c r="H382" s="46"/>
      <c r="I382" s="46"/>
      <c r="J382" s="4"/>
      <c r="K382" s="4"/>
      <c r="L382" s="8"/>
      <c r="M382" s="8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"/>
      <c r="BM382" s="4"/>
    </row>
    <row r="383" spans="1:65" s="5" customFormat="1" ht="15.75" x14ac:dyDescent="0.2">
      <c r="A383" s="217">
        <v>0</v>
      </c>
      <c r="B383" s="218"/>
      <c r="C383" s="219">
        <v>0</v>
      </c>
      <c r="D383" s="220">
        <v>0</v>
      </c>
      <c r="E383" s="56">
        <f t="shared" si="19"/>
        <v>0</v>
      </c>
      <c r="F383" s="46"/>
      <c r="G383" s="46"/>
      <c r="H383" s="46"/>
      <c r="I383" s="46"/>
      <c r="J383" s="4"/>
      <c r="K383" s="4"/>
      <c r="L383" s="8"/>
      <c r="M383" s="8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"/>
      <c r="BM383" s="4"/>
    </row>
    <row r="384" spans="1:65" s="5" customFormat="1" ht="15.75" x14ac:dyDescent="0.2">
      <c r="A384" s="217">
        <v>0</v>
      </c>
      <c r="B384" s="218"/>
      <c r="C384" s="219">
        <v>0</v>
      </c>
      <c r="D384" s="220">
        <v>0</v>
      </c>
      <c r="E384" s="56">
        <f t="shared" si="19"/>
        <v>0</v>
      </c>
      <c r="F384" s="46"/>
      <c r="G384" s="46"/>
      <c r="H384" s="46"/>
      <c r="I384" s="46"/>
      <c r="J384" s="4"/>
      <c r="K384" s="4"/>
      <c r="L384" s="8"/>
      <c r="M384" s="8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"/>
      <c r="BM384" s="4"/>
    </row>
    <row r="385" spans="1:65" s="5" customFormat="1" ht="15.75" x14ac:dyDescent="0.2">
      <c r="A385" s="217">
        <v>0</v>
      </c>
      <c r="B385" s="218"/>
      <c r="C385" s="219">
        <v>0</v>
      </c>
      <c r="D385" s="220">
        <v>0</v>
      </c>
      <c r="E385" s="56">
        <f t="shared" si="19"/>
        <v>0</v>
      </c>
      <c r="F385" s="46"/>
      <c r="G385" s="46"/>
      <c r="H385" s="46"/>
      <c r="I385" s="46"/>
      <c r="J385" s="4"/>
      <c r="K385" s="4"/>
      <c r="L385" s="8"/>
      <c r="M385" s="8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"/>
      <c r="BM385" s="4"/>
    </row>
    <row r="386" spans="1:65" s="5" customFormat="1" ht="15.75" x14ac:dyDescent="0.2">
      <c r="A386" s="217">
        <v>0</v>
      </c>
      <c r="B386" s="218"/>
      <c r="C386" s="219">
        <v>0</v>
      </c>
      <c r="D386" s="220">
        <v>0</v>
      </c>
      <c r="E386" s="56">
        <f t="shared" si="19"/>
        <v>0</v>
      </c>
      <c r="F386" s="46"/>
      <c r="G386" s="46"/>
      <c r="H386" s="46"/>
      <c r="I386" s="46"/>
      <c r="J386" s="4"/>
      <c r="K386" s="4"/>
      <c r="L386" s="8"/>
      <c r="M386" s="8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"/>
      <c r="BM386" s="4"/>
    </row>
    <row r="387" spans="1:65" s="5" customFormat="1" ht="15.75" x14ac:dyDescent="0.2">
      <c r="A387" s="217">
        <v>0</v>
      </c>
      <c r="B387" s="218"/>
      <c r="C387" s="219">
        <v>0</v>
      </c>
      <c r="D387" s="220">
        <v>0</v>
      </c>
      <c r="E387" s="56">
        <f t="shared" si="19"/>
        <v>0</v>
      </c>
      <c r="F387" s="46"/>
      <c r="G387" s="46"/>
      <c r="H387" s="46"/>
      <c r="I387" s="46"/>
      <c r="J387" s="4"/>
      <c r="K387" s="4"/>
      <c r="L387" s="8"/>
      <c r="M387" s="8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"/>
      <c r="BM387" s="4"/>
    </row>
    <row r="388" spans="1:65" s="5" customFormat="1" ht="15.75" x14ac:dyDescent="0.2">
      <c r="A388" s="217">
        <v>0</v>
      </c>
      <c r="B388" s="218"/>
      <c r="C388" s="219">
        <v>0</v>
      </c>
      <c r="D388" s="220">
        <v>0</v>
      </c>
      <c r="E388" s="56">
        <f t="shared" si="19"/>
        <v>0</v>
      </c>
      <c r="F388" s="46"/>
      <c r="G388" s="46"/>
      <c r="H388" s="46"/>
      <c r="I388" s="46"/>
      <c r="J388" s="4"/>
      <c r="K388" s="4"/>
      <c r="L388" s="8"/>
      <c r="M388" s="8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"/>
      <c r="BM388" s="4"/>
    </row>
    <row r="389" spans="1:65" s="5" customFormat="1" ht="15.75" x14ac:dyDescent="0.2">
      <c r="A389" s="217">
        <v>0</v>
      </c>
      <c r="B389" s="218"/>
      <c r="C389" s="219">
        <v>0</v>
      </c>
      <c r="D389" s="220">
        <v>0</v>
      </c>
      <c r="E389" s="56">
        <f t="shared" si="19"/>
        <v>0</v>
      </c>
      <c r="F389" s="46"/>
      <c r="G389" s="46"/>
      <c r="H389" s="46"/>
      <c r="I389" s="46"/>
      <c r="J389" s="4"/>
      <c r="K389" s="4"/>
      <c r="L389" s="8"/>
      <c r="M389" s="8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"/>
      <c r="BM389" s="4"/>
    </row>
    <row r="390" spans="1:65" s="5" customFormat="1" ht="15.75" x14ac:dyDescent="0.2">
      <c r="A390" s="217">
        <v>0</v>
      </c>
      <c r="B390" s="218"/>
      <c r="C390" s="219">
        <v>0</v>
      </c>
      <c r="D390" s="220">
        <v>0</v>
      </c>
      <c r="E390" s="56">
        <f t="shared" si="19"/>
        <v>0</v>
      </c>
      <c r="F390" s="46"/>
      <c r="G390" s="50" t="s">
        <v>286</v>
      </c>
      <c r="H390" s="50" t="s">
        <v>287</v>
      </c>
      <c r="I390" s="46"/>
      <c r="J390" s="4"/>
      <c r="K390" s="4"/>
      <c r="L390" s="8"/>
      <c r="M390" s="8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"/>
      <c r="BM390" s="4"/>
    </row>
    <row r="391" spans="1:65" s="5" customFormat="1" ht="20.100000000000001" customHeight="1" x14ac:dyDescent="0.2">
      <c r="A391" s="78" t="str">
        <f xml:space="preserve"> "TOTAL"&amp;MID(A376,3,40)</f>
        <v>TOTAL Servicios y asesoramiento externos</v>
      </c>
      <c r="B391" s="74"/>
      <c r="C391" s="74"/>
      <c r="D391" s="74"/>
      <c r="E391" s="79">
        <f>SUM(E378:E390)</f>
        <v>0</v>
      </c>
      <c r="F391" s="46"/>
      <c r="G391" s="51">
        <f>+E391+G374</f>
        <v>0</v>
      </c>
      <c r="H391" s="51">
        <f ca="1">+$H$2-INDIRECT($J$7)+G391</f>
        <v>0</v>
      </c>
      <c r="I391" s="46"/>
      <c r="J391" s="4"/>
      <c r="K391" s="4"/>
      <c r="L391" s="8"/>
      <c r="M391" s="8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"/>
      <c r="BM391" s="4"/>
    </row>
    <row r="392" spans="1:65" s="5" customFormat="1" ht="20.100000000000001" customHeight="1" x14ac:dyDescent="0.2">
      <c r="A392" s="31"/>
      <c r="B392" s="7"/>
      <c r="C392" s="7"/>
      <c r="D392" s="7"/>
      <c r="E392" s="7"/>
      <c r="F392" s="46"/>
      <c r="G392" s="46"/>
      <c r="H392" s="46"/>
      <c r="I392" s="46"/>
      <c r="J392" s="4"/>
      <c r="K392" s="4"/>
      <c r="L392" s="8"/>
      <c r="M392" s="8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"/>
      <c r="BM392" s="4"/>
    </row>
    <row r="393" spans="1:65" s="29" customFormat="1" ht="24.95" customHeight="1" x14ac:dyDescent="0.2">
      <c r="A393" s="65" t="s">
        <v>289</v>
      </c>
      <c r="B393" s="66"/>
      <c r="C393" s="66"/>
      <c r="D393" s="66"/>
      <c r="E393" s="67">
        <f>E368+E371+E374+E391</f>
        <v>0</v>
      </c>
      <c r="F393" s="49"/>
      <c r="G393" s="49"/>
      <c r="H393" s="49"/>
      <c r="I393" s="49"/>
      <c r="J393" s="28"/>
      <c r="K393" s="28"/>
      <c r="L393" s="167"/>
      <c r="M393" s="167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  <c r="AB393" s="49"/>
      <c r="AC393" s="49"/>
      <c r="AD393" s="4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28"/>
      <c r="BM393" s="28"/>
    </row>
    <row r="394" spans="1:65" s="5" customFormat="1" ht="20.100000000000001" customHeight="1" x14ac:dyDescent="0.2">
      <c r="A394" s="31"/>
      <c r="B394" s="8"/>
      <c r="C394" s="8"/>
      <c r="D394" s="8"/>
      <c r="E394" s="8"/>
      <c r="F394" s="46"/>
      <c r="G394" s="46"/>
      <c r="H394" s="46"/>
      <c r="I394" s="46"/>
      <c r="J394" s="4"/>
      <c r="K394" s="4"/>
      <c r="L394" s="8"/>
      <c r="M394" s="8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"/>
      <c r="BM394" s="4"/>
    </row>
  </sheetData>
  <sheetProtection algorithmName="SHA-512" hashValue="jB1O+ByzPdqQyvD1QsWnMvtEeVJPMA8+Qa5cknYEa1M6VDAY6PAZq2IGJ2lVQAjYqMFSGB6LDwFJzXAdtLaoNQ==" saltValue="IWXwKcsX2IDV/fKdRgKEJQ==" spinCount="100000" sheet="1" selectLockedCells="1"/>
  <protectedRanges>
    <protectedRange sqref="A8:D24" name="Rango2_7"/>
    <protectedRange sqref="A35:D47" name="Rango2_8"/>
    <protectedRange sqref="A52:D58" name="Rango2_9"/>
    <protectedRange sqref="A63:D69" name="Rango2_10"/>
    <protectedRange sqref="A81:D97" name="Rango2_11"/>
    <protectedRange sqref="A108:D120" name="Rango2_12"/>
    <protectedRange sqref="A125:D131" name="Rango2_13"/>
    <protectedRange sqref="A136:D142" name="Rango2_14"/>
    <protectedRange sqref="A154:D170" name="Rango2_15"/>
    <protectedRange sqref="A181:D193" name="Rango2_16"/>
    <protectedRange sqref="A198:D204" name="Rango2_17"/>
    <protectedRange sqref="A209:D215" name="Rango2_18"/>
    <protectedRange sqref="A227:D243" name="Rango2_19"/>
    <protectedRange sqref="A254:D266" name="Rango2_20"/>
    <protectedRange sqref="A271:D277" name="Rango2_21"/>
    <protectedRange sqref="A282:D288" name="Rango2_22"/>
    <protectedRange sqref="A300:D316" name="Rango2_23"/>
    <protectedRange sqref="A327:D339" name="Rango2_24"/>
    <protectedRange sqref="A351:D367" name="Rango2_25"/>
    <protectedRange sqref="A378:D390" name="Rango2_26"/>
  </protectedRanges>
  <mergeCells count="12">
    <mergeCell ref="A345:E345"/>
    <mergeCell ref="A1:E1"/>
    <mergeCell ref="A2:E2"/>
    <mergeCell ref="A74:E74"/>
    <mergeCell ref="A75:E75"/>
    <mergeCell ref="A147:E147"/>
    <mergeCell ref="A148:E148"/>
    <mergeCell ref="A220:E220"/>
    <mergeCell ref="A221:E221"/>
    <mergeCell ref="A293:E293"/>
    <mergeCell ref="A294:E294"/>
    <mergeCell ref="A344:E344"/>
  </mergeCells>
  <conditionalFormatting sqref="E145 E28 E31 E104 E101 E218 E177 E174 E291 E250 E247 E342 E323 E320 E374 E371 E8:E24 E81:E98 E154:E171 E227:E244 E300:E317 E351:E368 E35:E47 E108:E121 E181:E194 E254:E267 E327:E340 E378:E391 E52:E58 E125:E132 E198:E205 E271:E278 E63:E69">
    <cfRule type="cellIs" dxfId="188" priority="7" stopIfTrue="1" operator="notEqual">
      <formula>#REF!</formula>
    </cfRule>
  </conditionalFormatting>
  <conditionalFormatting sqref="E143">
    <cfRule type="cellIs" dxfId="187" priority="6" stopIfTrue="1" operator="notEqual">
      <formula>#REF!</formula>
    </cfRule>
  </conditionalFormatting>
  <conditionalFormatting sqref="E216">
    <cfRule type="cellIs" dxfId="186" priority="5" stopIfTrue="1" operator="notEqual">
      <formula>#REF!</formula>
    </cfRule>
  </conditionalFormatting>
  <conditionalFormatting sqref="E289">
    <cfRule type="cellIs" dxfId="185" priority="4" stopIfTrue="1" operator="notEqual">
      <formula>#REF!</formula>
    </cfRule>
  </conditionalFormatting>
  <conditionalFormatting sqref="E136:E142">
    <cfRule type="cellIs" dxfId="184" priority="3" stopIfTrue="1" operator="notEqual">
      <formula>#REF!</formula>
    </cfRule>
  </conditionalFormatting>
  <conditionalFormatting sqref="E209:E215">
    <cfRule type="cellIs" dxfId="183" priority="2" stopIfTrue="1" operator="notEqual">
      <formula>#REF!</formula>
    </cfRule>
  </conditionalFormatting>
  <conditionalFormatting sqref="E282:E288">
    <cfRule type="cellIs" dxfId="182" priority="1" stopIfTrue="1" operator="notEqual">
      <formula>#REF!</formula>
    </cfRule>
  </conditionalFormatting>
  <dataValidations count="3">
    <dataValidation type="decimal" allowBlank="1" showInputMessage="1" showErrorMessage="1" error="Introduzca un % correcto" sqref="D351:D367 D327:D339 D35:D47 D108:D120 D181:D193 D63:D69 D136:D142 D209:D215 D282:D288 D254:D266 D52:D58 D125:D131 D198:D204 D271:D277 D8:D24 D81:D97 D154:D170 D227:D243 D300:D316 D378:D390" xr:uid="{C5AA9F5A-56E5-4AE9-B377-34BA75E53955}">
      <formula1>0</formula1>
      <formula2>1</formula2>
    </dataValidation>
    <dataValidation type="decimal" operator="greaterThanOrEqual" allowBlank="1" showInputMessage="1" showErrorMessage="1" error="Introduzca un importe correcto" sqref="C327:C339 C8:C24 C136:C142 C63:C69 C108:C120 C181:C193 C254:C266 C282:C288 C81:C97 C154:C170 C227:C243 C300:C316 C351:C367 C35:C47 C209:C215 C52:C58 C125:C131 C198:C204 C271:C277 C378:C390" xr:uid="{F667F6BC-AD31-458C-B50D-FC0EAC09EBA4}">
      <formula1>0</formula1>
    </dataValidation>
    <dataValidation type="decimal" operator="greaterThanOrEqual" allowBlank="1" showInputMessage="1" showErrorMessage="1" error="Introduzca un número" sqref="A271:A277 A8:A24 A181:A193 A63:A69 A136:A142 A209:A215 A282:A288 A327:A339 A81:A97 A154:A170 A227:A243 A300:A316 A351:A367 A35:A47 A108:A120 A254:A266 A52:A58 A125:A131 A198:A204 A378:A390" xr:uid="{6CA6451E-BB93-4A37-932C-82E2833C5CA2}">
      <formula1>0</formula1>
    </dataValidation>
  </dataValidations>
  <pageMargins left="0.51181102362204722" right="0.31496062992125984" top="1.0629921259842521" bottom="0.74803149606299213" header="0.19685039370078741" footer="0.31496062992125984"/>
  <pageSetup paperSize="9" scale="47" fitToHeight="10" orientation="portrait" r:id="rId1"/>
  <headerFooter>
    <oddHeader xml:space="preserve">&amp;L&amp;G&amp;R&amp;"Arial,Negrita"&amp;14&amp;K003399
&amp;35PRESUPUESTO DETALLADO
 &amp;A
&amp;14
</oddHeader>
    <oddFooter>&amp;L&amp;12&amp;K003399Pestaña &amp;A del formulario financiero&amp;R&amp;12&amp;K003399Página &amp;P de &amp;N</oddFooter>
  </headerFooter>
  <rowBreaks count="5" manualBreakCount="5">
    <brk id="73" max="4" man="1"/>
    <brk id="146" max="4" man="1"/>
    <brk id="219" max="4" man="1"/>
    <brk id="292" max="4" man="1"/>
    <brk id="343" max="4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3B82299-1F5A-4EB6-9C9A-2BA20D2F7674}">
          <x14:formula1>
            <xm:f>BD!$H$1:$H$21</xm:f>
          </x14:formula1>
          <xm:sqref>J4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084FD-AA0D-449A-9283-674ABA1B0186}">
  <sheetPr>
    <pageSetUpPr fitToPage="1"/>
  </sheetPr>
  <dimension ref="A1:W112"/>
  <sheetViews>
    <sheetView showGridLines="0" zoomScale="80" zoomScaleNormal="80" zoomScaleSheetLayoutView="85" zoomScalePageLayoutView="55" workbookViewId="0">
      <selection activeCell="B19" sqref="B19"/>
    </sheetView>
  </sheetViews>
  <sheetFormatPr baseColWidth="10" defaultColWidth="10.85546875" defaultRowHeight="12.75" x14ac:dyDescent="0.2"/>
  <cols>
    <col min="1" max="1" width="53.42578125" style="21" customWidth="1"/>
    <col min="2" max="4" width="23.5703125" style="21" customWidth="1"/>
    <col min="5" max="8" width="24.7109375" style="21" customWidth="1"/>
    <col min="9" max="12" width="23.5703125" style="21" customWidth="1"/>
    <col min="13" max="13" width="13.42578125" style="21" customWidth="1"/>
    <col min="14" max="15" width="10.85546875" style="21"/>
    <col min="16" max="16" width="23.7109375" style="172" customWidth="1"/>
    <col min="17" max="17" width="18" style="172" customWidth="1"/>
    <col min="18" max="22" width="15" style="172" customWidth="1"/>
    <col min="23" max="23" width="10.85546875" style="21"/>
    <col min="24" max="24" width="12.5703125" style="21" bestFit="1" customWidth="1"/>
    <col min="25" max="16384" width="10.85546875" style="21"/>
  </cols>
  <sheetData>
    <row r="1" spans="1:23" s="2" customFormat="1" ht="39" customHeight="1" x14ac:dyDescent="0.2">
      <c r="B1" s="3"/>
      <c r="C1" s="3"/>
      <c r="D1" s="3"/>
      <c r="E1" s="3"/>
      <c r="G1" s="274" t="str">
        <f>"PROYECTO: "&amp;'1.INTRO'!A2</f>
        <v>PROYECTO: 0001_ACRONIMO_XYZ</v>
      </c>
      <c r="H1" s="274"/>
      <c r="I1" s="274"/>
      <c r="J1" s="274"/>
      <c r="K1" s="274"/>
      <c r="L1" s="274"/>
      <c r="N1" s="3"/>
      <c r="O1" s="3"/>
      <c r="P1" s="171"/>
      <c r="Q1" s="171"/>
      <c r="R1" s="171"/>
      <c r="S1" s="171"/>
      <c r="T1" s="171"/>
      <c r="U1" s="171"/>
      <c r="V1" s="174"/>
    </row>
    <row r="2" spans="1:23" ht="36.75" x14ac:dyDescent="0.2">
      <c r="A2" s="22"/>
      <c r="G2" s="274" t="str">
        <f ca="1">IFERROR(INDIRECT(Q8),"Falta selección de nº beneficiario")</f>
        <v>Escribir denominación B3</v>
      </c>
      <c r="H2" s="274"/>
      <c r="I2" s="274"/>
      <c r="J2" s="274"/>
      <c r="K2" s="274"/>
      <c r="L2" s="274"/>
      <c r="Q2" s="172">
        <v>3</v>
      </c>
    </row>
    <row r="3" spans="1:23" x14ac:dyDescent="0.2">
      <c r="A3" s="22"/>
      <c r="P3" s="116"/>
      <c r="Q3" s="116" t="str">
        <f>IF(OR(Q2="p",Q2="e"),"B"&amp;Q2&amp;"_detalle!A1","B"&amp;Q2&amp;"_detalle!A1")</f>
        <v>B3_detalle!A1</v>
      </c>
      <c r="R3" s="116"/>
      <c r="S3" s="116"/>
      <c r="T3" s="116"/>
      <c r="U3" s="116"/>
      <c r="V3" s="116"/>
      <c r="W3" s="127"/>
    </row>
    <row r="4" spans="1:23" s="123" customFormat="1" ht="36.75" x14ac:dyDescent="0.45">
      <c r="A4" s="122" t="str">
        <f>"RESUMEN DE GASTO ELEGIBLE DEL BENEFICIARIO "</f>
        <v xml:space="preserve">RESUMEN DE GASTO ELEGIBLE DEL BENEFICIARIO </v>
      </c>
      <c r="H4" s="124"/>
      <c r="P4" s="117" t="s">
        <v>293</v>
      </c>
      <c r="Q4" s="117" t="str">
        <f ca="1">IFERROR(CELL("nombrearchivo",INDIRECT(Q3)),"falta")</f>
        <v>C:\ECO\001_COOPERA\01_CoFFEE\05_candidaturas\01_FdC_FF\FF\[02_FF_15_beneficiarios_220929_limpio.xlsx]B3_detalle</v>
      </c>
      <c r="R4" s="128"/>
      <c r="S4" s="128"/>
      <c r="T4" s="128"/>
      <c r="U4" s="128"/>
      <c r="V4" s="128"/>
      <c r="W4" s="173"/>
    </row>
    <row r="5" spans="1:23" x14ac:dyDescent="0.2">
      <c r="A5" s="22"/>
      <c r="P5" s="117" t="s">
        <v>295</v>
      </c>
      <c r="Q5" s="117">
        <f ca="1">LEN(Q4)</f>
        <v>111</v>
      </c>
      <c r="R5" s="116"/>
      <c r="S5" s="116"/>
      <c r="T5" s="116"/>
      <c r="U5" s="116"/>
      <c r="V5" s="116"/>
      <c r="W5" s="127"/>
    </row>
    <row r="6" spans="1:23" ht="25.5" x14ac:dyDescent="0.2">
      <c r="A6" s="20" t="s">
        <v>533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17" t="s">
        <v>296</v>
      </c>
      <c r="Q6" s="117">
        <f ca="1">IFERROR(FIND("]",Q4,1),"falta")</f>
        <v>101</v>
      </c>
      <c r="R6" s="116"/>
      <c r="S6" s="116"/>
      <c r="T6" s="116"/>
      <c r="U6" s="114"/>
      <c r="V6" s="116"/>
      <c r="W6" s="127"/>
    </row>
    <row r="7" spans="1:23" ht="11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P7" s="117" t="s">
        <v>294</v>
      </c>
      <c r="Q7" s="117" t="str">
        <f ca="1">IFERROR(MID(Q4,Q6+1,Q5-Q6),0)</f>
        <v>B3_detalle</v>
      </c>
      <c r="R7" s="116"/>
      <c r="S7" s="116"/>
      <c r="T7" s="116"/>
      <c r="U7" s="114"/>
      <c r="V7" s="116"/>
      <c r="W7" s="127"/>
    </row>
    <row r="8" spans="1:23" s="93" customFormat="1" ht="20.100000000000001" customHeight="1" x14ac:dyDescent="0.25">
      <c r="A8" s="162" t="s">
        <v>277</v>
      </c>
      <c r="B8" s="162" t="str">
        <f>'1.INTRO'!A29</f>
        <v>A1</v>
      </c>
      <c r="C8" s="162" t="str">
        <f>'1.INTRO'!A30</f>
        <v>A2</v>
      </c>
      <c r="D8" s="162" t="str">
        <f>'1.INTRO'!A31</f>
        <v>A3</v>
      </c>
      <c r="E8" s="162" t="str">
        <f>'1.INTRO'!A32</f>
        <v>A4</v>
      </c>
      <c r="F8" s="162" t="str">
        <f>'1.INTRO'!A33</f>
        <v>A5</v>
      </c>
      <c r="G8" s="162" t="str">
        <f>'1.INTRO'!A34</f>
        <v>A6</v>
      </c>
      <c r="H8" s="162" t="s">
        <v>1</v>
      </c>
      <c r="I8" s="162" t="s">
        <v>0</v>
      </c>
      <c r="J8" s="110" t="str">
        <f>IF(AND(J9="",J10="",J11="",J12="",J13="",J14="",J15=""),"","           MENSAJES DE ERROR A SUBSANAR")</f>
        <v/>
      </c>
      <c r="K8" s="111"/>
      <c r="L8" s="111"/>
      <c r="P8" s="117" t="s">
        <v>498</v>
      </c>
      <c r="Q8" s="117" t="str">
        <f>"'1.INTRO'!C"&amp;(5+IF(Q2="P",1,Q2))</f>
        <v>'1.INTRO'!C8</v>
      </c>
      <c r="R8" s="129"/>
      <c r="S8" s="116"/>
      <c r="T8" s="116"/>
      <c r="U8" s="115"/>
      <c r="V8" s="118"/>
      <c r="W8" s="164"/>
    </row>
    <row r="9" spans="1:23" s="96" customFormat="1" ht="20.100000000000001" customHeight="1" x14ac:dyDescent="0.25">
      <c r="A9" s="100" t="str">
        <f>BD!D2&amp;". "&amp;BD!E2</f>
        <v>1. Personal</v>
      </c>
      <c r="B9" s="101">
        <f t="shared" ref="B9:G14" ca="1" si="0">INDIRECT(Q11)</f>
        <v>0</v>
      </c>
      <c r="C9" s="101">
        <f t="shared" ca="1" si="0"/>
        <v>0</v>
      </c>
      <c r="D9" s="101">
        <f t="shared" ca="1" si="0"/>
        <v>0</v>
      </c>
      <c r="E9" s="101">
        <f t="shared" ca="1" si="0"/>
        <v>0</v>
      </c>
      <c r="F9" s="101">
        <f t="shared" ca="1" si="0"/>
        <v>0</v>
      </c>
      <c r="G9" s="101">
        <f t="shared" ca="1" si="0"/>
        <v>0</v>
      </c>
      <c r="H9" s="95">
        <f ca="1">SUM(B9:G9)</f>
        <v>0</v>
      </c>
      <c r="I9" s="105">
        <f t="shared" ref="I9:I13" ca="1" si="1">ROUND(IF($H9=0,0,H9/$H$15),4)</f>
        <v>0</v>
      </c>
      <c r="J9" s="109" t="str">
        <f>IF(AND(B19="",C19="",D19="",E19="",F19="",G19="",H19="",I19="",J19="",K25=0 ),"",IF(H9&lt;&gt;K19,"El importe por categoría no coincide con el anualizado",""))</f>
        <v/>
      </c>
      <c r="P9" s="116"/>
      <c r="Q9" s="116"/>
      <c r="R9" s="116"/>
      <c r="S9" s="116"/>
      <c r="T9" s="116"/>
      <c r="U9" s="115"/>
      <c r="V9" s="118"/>
      <c r="W9" s="164"/>
    </row>
    <row r="10" spans="1:23" s="96" customFormat="1" ht="20.100000000000001" customHeight="1" x14ac:dyDescent="0.2">
      <c r="A10" s="100" t="str">
        <f>BD!D3&amp;". "&amp;BD!E3</f>
        <v>2. Oficina y administrativos</v>
      </c>
      <c r="B10" s="112">
        <f t="shared" ca="1" si="0"/>
        <v>0</v>
      </c>
      <c r="C10" s="112">
        <f t="shared" ca="1" si="0"/>
        <v>0</v>
      </c>
      <c r="D10" s="112">
        <f t="shared" ca="1" si="0"/>
        <v>0</v>
      </c>
      <c r="E10" s="112">
        <f t="shared" ca="1" si="0"/>
        <v>0</v>
      </c>
      <c r="F10" s="112">
        <f t="shared" ca="1" si="0"/>
        <v>0</v>
      </c>
      <c r="G10" s="112">
        <f t="shared" ca="1" si="0"/>
        <v>0</v>
      </c>
      <c r="H10" s="95">
        <f ca="1">ROUND(H9*BD!$A$2,2)</f>
        <v>0</v>
      </c>
      <c r="I10" s="105">
        <f t="shared" ca="1" si="1"/>
        <v>0</v>
      </c>
      <c r="P10" s="116" t="str">
        <f t="shared" ref="P10:V10" si="2">+A8</f>
        <v>CATEGORÍA / ACTIVIDAD</v>
      </c>
      <c r="Q10" s="119" t="str">
        <f t="shared" si="2"/>
        <v>A1</v>
      </c>
      <c r="R10" s="119" t="str">
        <f t="shared" si="2"/>
        <v>A2</v>
      </c>
      <c r="S10" s="119" t="str">
        <f t="shared" si="2"/>
        <v>A3</v>
      </c>
      <c r="T10" s="119" t="str">
        <f t="shared" si="2"/>
        <v>A4</v>
      </c>
      <c r="U10" s="119" t="str">
        <f t="shared" si="2"/>
        <v>A5</v>
      </c>
      <c r="V10" s="119" t="str">
        <f t="shared" si="2"/>
        <v>A6</v>
      </c>
      <c r="W10" s="127"/>
    </row>
    <row r="11" spans="1:23" s="96" customFormat="1" ht="20.100000000000001" customHeight="1" x14ac:dyDescent="0.25">
      <c r="A11" s="100" t="str">
        <f>BD!D4&amp;". "&amp;BD!E4</f>
        <v>3. Viaje y alojamiento</v>
      </c>
      <c r="B11" s="112">
        <f t="shared" ca="1" si="0"/>
        <v>0</v>
      </c>
      <c r="C11" s="112">
        <f t="shared" ca="1" si="0"/>
        <v>0</v>
      </c>
      <c r="D11" s="112">
        <f t="shared" ca="1" si="0"/>
        <v>0</v>
      </c>
      <c r="E11" s="112">
        <f t="shared" ca="1" si="0"/>
        <v>0</v>
      </c>
      <c r="F11" s="112">
        <f t="shared" ca="1" si="0"/>
        <v>0</v>
      </c>
      <c r="G11" s="112">
        <f t="shared" ca="1" si="0"/>
        <v>0</v>
      </c>
      <c r="H11" s="95">
        <f ca="1">ROUND(H9*BD!$A$3,2)</f>
        <v>0</v>
      </c>
      <c r="I11" s="105">
        <f t="shared" ca="1" si="1"/>
        <v>0</v>
      </c>
      <c r="J11" s="109"/>
      <c r="P11" s="116" t="str">
        <f>+A9</f>
        <v>1. Personal</v>
      </c>
      <c r="Q11" s="116" t="str">
        <f ca="1">+Q17</f>
        <v>B3_detalle!E25</v>
      </c>
      <c r="R11" s="116" t="str">
        <f ca="1">+Q23</f>
        <v>B3_detalle!E98</v>
      </c>
      <c r="S11" s="116" t="str">
        <f ca="1">+Q29</f>
        <v>B3_detalle!E171</v>
      </c>
      <c r="T11" s="116" t="str">
        <f ca="1">+Q35</f>
        <v>B3_detalle!E244</v>
      </c>
      <c r="U11" s="116" t="str">
        <f ca="1">+Q41</f>
        <v>B3_detalle!E317</v>
      </c>
      <c r="V11" s="116" t="str">
        <f ca="1">+Q45</f>
        <v>B3_detalle!E368</v>
      </c>
      <c r="W11" s="164"/>
    </row>
    <row r="12" spans="1:23" s="96" customFormat="1" ht="20.100000000000001" customHeight="1" x14ac:dyDescent="0.25">
      <c r="A12" s="100" t="str">
        <f>BD!D5&amp;". "&amp;BD!E5</f>
        <v>4. Servicios y asesoramiento externos</v>
      </c>
      <c r="B12" s="101">
        <f t="shared" ca="1" si="0"/>
        <v>0</v>
      </c>
      <c r="C12" s="101">
        <f t="shared" ca="1" si="0"/>
        <v>0</v>
      </c>
      <c r="D12" s="101">
        <f t="shared" ca="1" si="0"/>
        <v>0</v>
      </c>
      <c r="E12" s="101">
        <f t="shared" ca="1" si="0"/>
        <v>0</v>
      </c>
      <c r="F12" s="101">
        <f t="shared" ca="1" si="0"/>
        <v>0</v>
      </c>
      <c r="G12" s="101">
        <f t="shared" ca="1" si="0"/>
        <v>0</v>
      </c>
      <c r="H12" s="95">
        <f t="shared" ref="H12:H14" ca="1" si="3">SUM(B12:G12)</f>
        <v>0</v>
      </c>
      <c r="I12" s="105">
        <f t="shared" ca="1" si="1"/>
        <v>0</v>
      </c>
      <c r="J12" s="109" t="str">
        <f>IF(AND(B22="",C22="",D22="",E22="",F22="",G22="",H22="",I22="",J22="",K25=0 ),"",IF(H12&lt;&gt;K22,"El importe por categoría no coincide con el anualizado",""))</f>
        <v/>
      </c>
      <c r="P12" s="116" t="str">
        <f t="shared" ref="P12:P15" si="4">+A10</f>
        <v>2. Oficina y administrativos</v>
      </c>
      <c r="Q12" s="116" t="str">
        <f t="shared" ref="Q12:Q16" ca="1" si="5">+Q18</f>
        <v>B3_detalle!E28</v>
      </c>
      <c r="R12" s="116" t="str">
        <f t="shared" ref="R12:R16" ca="1" si="6">+Q24</f>
        <v>B3_detalle!E101</v>
      </c>
      <c r="S12" s="116" t="str">
        <f t="shared" ref="S12:S16" ca="1" si="7">+Q30</f>
        <v>B3_detalle!E174</v>
      </c>
      <c r="T12" s="116" t="str">
        <f t="shared" ref="T12:T16" ca="1" si="8">+Q36</f>
        <v>B3_detalle!E247</v>
      </c>
      <c r="U12" s="116" t="str">
        <f t="shared" ref="U12:U14" ca="1" si="9">+Q42</f>
        <v>B3_detalle!E320</v>
      </c>
      <c r="V12" s="116" t="str">
        <f ca="1">+Q46</f>
        <v>B3_detalle!E371</v>
      </c>
      <c r="W12" s="164"/>
    </row>
    <row r="13" spans="1:23" s="96" customFormat="1" ht="20.100000000000001" customHeight="1" x14ac:dyDescent="0.25">
      <c r="A13" s="100" t="str">
        <f>BD!D6&amp;". "&amp;BD!E6</f>
        <v>5. Equipos</v>
      </c>
      <c r="B13" s="101">
        <f t="shared" ca="1" si="0"/>
        <v>0</v>
      </c>
      <c r="C13" s="101">
        <f t="shared" ca="1" si="0"/>
        <v>0</v>
      </c>
      <c r="D13" s="101">
        <f t="shared" ca="1" si="0"/>
        <v>0</v>
      </c>
      <c r="E13" s="101">
        <f t="shared" ca="1" si="0"/>
        <v>0</v>
      </c>
      <c r="F13" s="112">
        <v>0</v>
      </c>
      <c r="G13" s="112">
        <v>0</v>
      </c>
      <c r="H13" s="95">
        <f ca="1">SUM(B13:G13)</f>
        <v>0</v>
      </c>
      <c r="I13" s="105">
        <f t="shared" ca="1" si="1"/>
        <v>0</v>
      </c>
      <c r="J13" s="109" t="str">
        <f>IF(AND(B23="",C23="",D23="",E23="",F23="",G23="",H23="",I23="",J23="",K25=0 ),"",IF(H13&lt;&gt;K23,"El importe por categoría no coincide con el anualizado",""))</f>
        <v/>
      </c>
      <c r="P13" s="116" t="str">
        <f t="shared" si="4"/>
        <v>3. Viaje y alojamiento</v>
      </c>
      <c r="Q13" s="116" t="str">
        <f t="shared" ca="1" si="5"/>
        <v>B3_detalle!E31</v>
      </c>
      <c r="R13" s="116" t="str">
        <f t="shared" ca="1" si="6"/>
        <v>B3_detalle!E104</v>
      </c>
      <c r="S13" s="116" t="str">
        <f t="shared" ca="1" si="7"/>
        <v>B3_detalle!E177</v>
      </c>
      <c r="T13" s="116" t="str">
        <f t="shared" ca="1" si="8"/>
        <v>B3_detalle!E250</v>
      </c>
      <c r="U13" s="116" t="str">
        <f t="shared" ca="1" si="9"/>
        <v>B3_detalle!E323</v>
      </c>
      <c r="V13" s="116" t="str">
        <f ca="1">+Q47</f>
        <v>B3_detalle!E374</v>
      </c>
      <c r="W13" s="164"/>
    </row>
    <row r="14" spans="1:23" s="96" customFormat="1" ht="20.100000000000001" customHeight="1" x14ac:dyDescent="0.25">
      <c r="A14" s="100" t="str">
        <f>BD!D7&amp;". "&amp;BD!E7</f>
        <v>6. Infraestructura y obras</v>
      </c>
      <c r="B14" s="101">
        <f t="shared" ca="1" si="0"/>
        <v>0</v>
      </c>
      <c r="C14" s="101">
        <f t="shared" ca="1" si="0"/>
        <v>0</v>
      </c>
      <c r="D14" s="101">
        <f t="shared" ca="1" si="0"/>
        <v>0</v>
      </c>
      <c r="E14" s="101">
        <f t="shared" ca="1" si="0"/>
        <v>0</v>
      </c>
      <c r="F14" s="112">
        <v>0</v>
      </c>
      <c r="G14" s="112">
        <v>0</v>
      </c>
      <c r="H14" s="95">
        <f t="shared" ca="1" si="3"/>
        <v>0</v>
      </c>
      <c r="I14" s="105">
        <f ca="1">ROUND(IF($H14=0,0,H14/$H$15),4)</f>
        <v>0</v>
      </c>
      <c r="J14" s="109" t="str">
        <f>IF(AND(B24="",C24="",D24="",E24="",F24="",G24="",H24="",I24="",J24="",K25=0),"",IF(H14&lt;&gt;K24,"El importe por categoría no coincide con el anualizado",""))</f>
        <v/>
      </c>
      <c r="M14" s="93"/>
      <c r="P14" s="116" t="str">
        <f t="shared" si="4"/>
        <v>4. Servicios y asesoramiento externos</v>
      </c>
      <c r="Q14" s="116" t="str">
        <f t="shared" ca="1" si="5"/>
        <v>B3_detalle!E48</v>
      </c>
      <c r="R14" s="116" t="str">
        <f t="shared" ca="1" si="6"/>
        <v>B3_detalle!E121</v>
      </c>
      <c r="S14" s="116" t="str">
        <f t="shared" ca="1" si="7"/>
        <v>B3_detalle!E194</v>
      </c>
      <c r="T14" s="116" t="str">
        <f t="shared" ca="1" si="8"/>
        <v>B3_detalle!E267</v>
      </c>
      <c r="U14" s="116" t="str">
        <f t="shared" ca="1" si="9"/>
        <v>B3_detalle!E340</v>
      </c>
      <c r="V14" s="116" t="str">
        <f ca="1">+Q48</f>
        <v>B3_detalle!E391</v>
      </c>
      <c r="W14" s="164"/>
    </row>
    <row r="15" spans="1:23" s="96" customFormat="1" ht="21.95" customHeight="1" x14ac:dyDescent="0.25">
      <c r="A15" s="94" t="s">
        <v>1</v>
      </c>
      <c r="B15" s="95">
        <f t="shared" ref="B15:F15" ca="1" si="10">SUM(B9:B14)</f>
        <v>0</v>
      </c>
      <c r="C15" s="95">
        <f t="shared" ca="1" si="10"/>
        <v>0</v>
      </c>
      <c r="D15" s="95">
        <f t="shared" ca="1" si="10"/>
        <v>0</v>
      </c>
      <c r="E15" s="95">
        <f t="shared" ca="1" si="10"/>
        <v>0</v>
      </c>
      <c r="F15" s="95">
        <f t="shared" ca="1" si="10"/>
        <v>0</v>
      </c>
      <c r="G15" s="95">
        <f ca="1">SUM(G9:G14)</f>
        <v>0</v>
      </c>
      <c r="H15" s="95">
        <f ca="1">SUM(H9:H14)</f>
        <v>0</v>
      </c>
      <c r="I15" s="105">
        <f ca="1">ROUND(IF($H15=0,0,H15/$H$15),4)</f>
        <v>0</v>
      </c>
      <c r="J15" s="109" t="str">
        <f>IF(K25&gt;0,IF(K25&lt;&gt;H15,"El gasto total por categorías no coincide con el anualizado",""),"")</f>
        <v/>
      </c>
      <c r="M15" s="93"/>
      <c r="P15" s="116" t="str">
        <f t="shared" si="4"/>
        <v>5. Equipos</v>
      </c>
      <c r="Q15" s="116" t="str">
        <f t="shared" ca="1" si="5"/>
        <v>B3_detalle!E59</v>
      </c>
      <c r="R15" s="116" t="str">
        <f t="shared" ca="1" si="6"/>
        <v>B3_detalle!E132</v>
      </c>
      <c r="S15" s="116" t="str">
        <f t="shared" ca="1" si="7"/>
        <v>B3_detalle!E205</v>
      </c>
      <c r="T15" s="116" t="str">
        <f t="shared" ca="1" si="8"/>
        <v>B3_detalle!E278</v>
      </c>
      <c r="U15" s="116"/>
      <c r="V15" s="116"/>
      <c r="W15" s="164"/>
    </row>
    <row r="16" spans="1:23" s="96" customFormat="1" ht="21.95" customHeight="1" x14ac:dyDescent="0.25">
      <c r="A16" s="94" t="s">
        <v>32</v>
      </c>
      <c r="B16" s="98">
        <f t="shared" ref="B16:G16" ca="1" si="11">IF(B$15=0,0,B$15/$H$15)</f>
        <v>0</v>
      </c>
      <c r="C16" s="98">
        <f t="shared" ca="1" si="11"/>
        <v>0</v>
      </c>
      <c r="D16" s="98">
        <f t="shared" ca="1" si="11"/>
        <v>0</v>
      </c>
      <c r="E16" s="98">
        <f t="shared" ca="1" si="11"/>
        <v>0</v>
      </c>
      <c r="F16" s="98">
        <f t="shared" ca="1" si="11"/>
        <v>0</v>
      </c>
      <c r="G16" s="98">
        <f t="shared" ca="1" si="11"/>
        <v>0</v>
      </c>
      <c r="H16" s="98">
        <f ca="1">SUM(B16:G16)</f>
        <v>0</v>
      </c>
      <c r="I16" s="105"/>
      <c r="M16" s="93"/>
      <c r="P16" s="116" t="str">
        <f>+A14</f>
        <v>6. Infraestructura y obras</v>
      </c>
      <c r="Q16" s="116" t="str">
        <f t="shared" ca="1" si="5"/>
        <v>B3_detalle!E70</v>
      </c>
      <c r="R16" s="116" t="str">
        <f t="shared" ca="1" si="6"/>
        <v>B3_detalle!E143</v>
      </c>
      <c r="S16" s="116" t="str">
        <f t="shared" ca="1" si="7"/>
        <v>B3_detalle!E216</v>
      </c>
      <c r="T16" s="116" t="str">
        <f t="shared" ca="1" si="8"/>
        <v>B3_detalle!E289</v>
      </c>
      <c r="U16" s="116"/>
      <c r="V16" s="116"/>
      <c r="W16" s="164"/>
    </row>
    <row r="17" spans="1:23" s="93" customFormat="1" ht="20.100000000000001" customHeight="1" x14ac:dyDescent="0.25">
      <c r="P17" s="120">
        <v>25</v>
      </c>
      <c r="Q17" s="116" t="str">
        <f t="shared" ref="Q17:Q48" ca="1" si="12">+$Q$7&amp;"!E"&amp;P17</f>
        <v>B3_detalle!E25</v>
      </c>
      <c r="R17" s="115"/>
      <c r="S17" s="115"/>
      <c r="T17" s="115"/>
      <c r="U17" s="115"/>
      <c r="V17" s="118"/>
      <c r="W17" s="164"/>
    </row>
    <row r="18" spans="1:23" s="93" customFormat="1" ht="20.100000000000001" customHeight="1" x14ac:dyDescent="0.25">
      <c r="A18" s="162" t="s">
        <v>276</v>
      </c>
      <c r="B18" s="103">
        <f>+BD!B2</f>
        <v>2021</v>
      </c>
      <c r="C18" s="103">
        <f>+BD!B3</f>
        <v>2022</v>
      </c>
      <c r="D18" s="103">
        <f>+BD!B4</f>
        <v>2023</v>
      </c>
      <c r="E18" s="103">
        <f>+BD!B5</f>
        <v>2024</v>
      </c>
      <c r="F18" s="103">
        <f>+BD!B6</f>
        <v>2025</v>
      </c>
      <c r="G18" s="103">
        <f>+BD!B7</f>
        <v>2026</v>
      </c>
      <c r="H18" s="103">
        <f>+BD!B8</f>
        <v>2027</v>
      </c>
      <c r="I18" s="103">
        <f>+BD!B9</f>
        <v>2028</v>
      </c>
      <c r="J18" s="103">
        <f>+BD!B10</f>
        <v>2029</v>
      </c>
      <c r="K18" s="103" t="s">
        <v>1</v>
      </c>
      <c r="L18" s="103" t="s">
        <v>0</v>
      </c>
      <c r="P18" s="120">
        <v>28</v>
      </c>
      <c r="Q18" s="116" t="str">
        <f t="shared" ca="1" si="12"/>
        <v>B3_detalle!E28</v>
      </c>
      <c r="R18" s="118"/>
      <c r="S18" s="118"/>
      <c r="T18" s="118"/>
      <c r="U18" s="118"/>
      <c r="V18" s="118"/>
      <c r="W18" s="164"/>
    </row>
    <row r="19" spans="1:23" s="93" customFormat="1" ht="20.100000000000001" customHeight="1" x14ac:dyDescent="0.25">
      <c r="A19" s="100" t="str">
        <f t="shared" ref="A19:A24" si="13">+A9</f>
        <v>1. Personal</v>
      </c>
      <c r="B19" s="121"/>
      <c r="C19" s="121"/>
      <c r="D19" s="121"/>
      <c r="E19" s="121"/>
      <c r="F19" s="121"/>
      <c r="G19" s="121"/>
      <c r="H19" s="121"/>
      <c r="I19" s="121"/>
      <c r="J19" s="121"/>
      <c r="K19" s="91">
        <f>SUM(B19:J19)</f>
        <v>0</v>
      </c>
      <c r="L19" s="106">
        <f t="shared" ref="L19:L24" si="14">ROUND(IF(K19=0,0,K19/$K$25),4)</f>
        <v>0</v>
      </c>
      <c r="P19" s="120">
        <v>31</v>
      </c>
      <c r="Q19" s="116" t="str">
        <f t="shared" ca="1" si="12"/>
        <v>B3_detalle!E31</v>
      </c>
      <c r="R19" s="118"/>
      <c r="S19" s="118"/>
      <c r="T19" s="118"/>
      <c r="U19" s="118"/>
      <c r="V19" s="118"/>
      <c r="W19" s="164"/>
    </row>
    <row r="20" spans="1:23" s="93" customFormat="1" ht="20.100000000000001" customHeight="1" x14ac:dyDescent="0.25">
      <c r="A20" s="100" t="str">
        <f t="shared" si="13"/>
        <v>2. Oficina y administrativos</v>
      </c>
      <c r="B20" s="112">
        <f>ROUND(B19*BD!$A$2,2)</f>
        <v>0</v>
      </c>
      <c r="C20" s="112">
        <f>ROUND(C19*BD!$A$2,2)</f>
        <v>0</v>
      </c>
      <c r="D20" s="112">
        <f>ROUND(D19*BD!$A$2,2)</f>
        <v>0</v>
      </c>
      <c r="E20" s="112">
        <f>ROUND(E19*BD!$A$2,2)</f>
        <v>0</v>
      </c>
      <c r="F20" s="112">
        <f>ROUND(F19*BD!$A$2,2)</f>
        <v>0</v>
      </c>
      <c r="G20" s="112">
        <f>ROUND(G19*BD!$A$2,2)</f>
        <v>0</v>
      </c>
      <c r="H20" s="112">
        <f>ROUND(H19*BD!$A$2,2)</f>
        <v>0</v>
      </c>
      <c r="I20" s="112">
        <f>ROUND(I19*BD!$A$2,2)</f>
        <v>0</v>
      </c>
      <c r="J20" s="112">
        <f>ROUND(J19*BD!$A$2,2)</f>
        <v>0</v>
      </c>
      <c r="K20" s="95">
        <f>ROUND(K19*BD!$A$2,2)</f>
        <v>0</v>
      </c>
      <c r="L20" s="106">
        <f t="shared" si="14"/>
        <v>0</v>
      </c>
      <c r="P20" s="120">
        <v>48</v>
      </c>
      <c r="Q20" s="116" t="str">
        <f t="shared" ca="1" si="12"/>
        <v>B3_detalle!E48</v>
      </c>
      <c r="R20" s="118"/>
      <c r="S20" s="118"/>
      <c r="T20" s="118"/>
      <c r="U20" s="118"/>
      <c r="V20" s="118"/>
      <c r="W20" s="164"/>
    </row>
    <row r="21" spans="1:23" s="93" customFormat="1" ht="20.100000000000001" customHeight="1" x14ac:dyDescent="0.25">
      <c r="A21" s="100" t="str">
        <f t="shared" si="13"/>
        <v>3. Viaje y alojamiento</v>
      </c>
      <c r="B21" s="112">
        <f>ROUND(B19*BD!$A$3,2)</f>
        <v>0</v>
      </c>
      <c r="C21" s="112">
        <f>ROUND(C19*BD!$A$3,2)</f>
        <v>0</v>
      </c>
      <c r="D21" s="112">
        <f>ROUND(D19*BD!$A$3,2)</f>
        <v>0</v>
      </c>
      <c r="E21" s="112">
        <f>ROUND(E19*BD!$A$3,2)</f>
        <v>0</v>
      </c>
      <c r="F21" s="112">
        <f>ROUND(F19*BD!$A$3,2)</f>
        <v>0</v>
      </c>
      <c r="G21" s="112">
        <f>ROUND(G19*BD!$A$3,2)</f>
        <v>0</v>
      </c>
      <c r="H21" s="112">
        <f>ROUND(H19*BD!$A$3,2)</f>
        <v>0</v>
      </c>
      <c r="I21" s="112">
        <f>ROUND(I19*BD!$A$3,2)</f>
        <v>0</v>
      </c>
      <c r="J21" s="112">
        <f>ROUND(J19*BD!$A$3,2)</f>
        <v>0</v>
      </c>
      <c r="K21" s="95">
        <f>ROUND(K19*BD!$A$3,2)</f>
        <v>0</v>
      </c>
      <c r="L21" s="106">
        <f t="shared" si="14"/>
        <v>0</v>
      </c>
      <c r="P21" s="120">
        <v>59</v>
      </c>
      <c r="Q21" s="116" t="str">
        <f t="shared" ca="1" si="12"/>
        <v>B3_detalle!E59</v>
      </c>
      <c r="R21" s="118"/>
      <c r="S21" s="118"/>
      <c r="T21" s="118"/>
      <c r="U21" s="118"/>
      <c r="V21" s="118"/>
      <c r="W21" s="164"/>
    </row>
    <row r="22" spans="1:23" s="93" customFormat="1" ht="20.100000000000001" customHeight="1" x14ac:dyDescent="0.25">
      <c r="A22" s="100" t="str">
        <f t="shared" si="13"/>
        <v>4. Servicios y asesoramiento externos</v>
      </c>
      <c r="B22" s="121"/>
      <c r="C22" s="121"/>
      <c r="D22" s="121"/>
      <c r="E22" s="121"/>
      <c r="F22" s="121"/>
      <c r="G22" s="121"/>
      <c r="H22" s="121"/>
      <c r="I22" s="121"/>
      <c r="J22" s="121"/>
      <c r="K22" s="91">
        <f t="shared" ref="K22:K24" si="15">SUM(B22:J22)</f>
        <v>0</v>
      </c>
      <c r="L22" s="106">
        <f t="shared" si="14"/>
        <v>0</v>
      </c>
      <c r="P22" s="120">
        <v>70</v>
      </c>
      <c r="Q22" s="116" t="str">
        <f t="shared" ca="1" si="12"/>
        <v>B3_detalle!E70</v>
      </c>
      <c r="R22" s="118"/>
      <c r="S22" s="118"/>
      <c r="T22" s="118"/>
      <c r="U22" s="118"/>
      <c r="V22" s="118"/>
      <c r="W22" s="164"/>
    </row>
    <row r="23" spans="1:23" s="93" customFormat="1" ht="20.100000000000001" customHeight="1" x14ac:dyDescent="0.25">
      <c r="A23" s="100" t="str">
        <f t="shared" si="13"/>
        <v>5. Equipos</v>
      </c>
      <c r="B23" s="121"/>
      <c r="C23" s="121"/>
      <c r="D23" s="121"/>
      <c r="E23" s="121"/>
      <c r="F23" s="121"/>
      <c r="G23" s="121"/>
      <c r="H23" s="121"/>
      <c r="I23" s="121"/>
      <c r="J23" s="121"/>
      <c r="K23" s="91">
        <f>SUM(B23:J23)</f>
        <v>0</v>
      </c>
      <c r="L23" s="106">
        <f t="shared" si="14"/>
        <v>0</v>
      </c>
      <c r="P23" s="118">
        <f t="shared" ref="P23:P28" si="16">+P17+73</f>
        <v>98</v>
      </c>
      <c r="Q23" s="116" t="str">
        <f t="shared" ca="1" si="12"/>
        <v>B3_detalle!E98</v>
      </c>
      <c r="R23" s="118"/>
      <c r="S23" s="118"/>
      <c r="T23" s="118"/>
      <c r="U23" s="118"/>
      <c r="V23" s="118"/>
      <c r="W23" s="164"/>
    </row>
    <row r="24" spans="1:23" s="93" customFormat="1" ht="20.100000000000001" customHeight="1" x14ac:dyDescent="0.25">
      <c r="A24" s="100" t="str">
        <f t="shared" si="13"/>
        <v>6. Infraestructura y obras</v>
      </c>
      <c r="B24" s="121"/>
      <c r="C24" s="121"/>
      <c r="D24" s="121"/>
      <c r="E24" s="121"/>
      <c r="F24" s="121"/>
      <c r="G24" s="121"/>
      <c r="H24" s="121"/>
      <c r="I24" s="121"/>
      <c r="J24" s="121"/>
      <c r="K24" s="91">
        <f t="shared" si="15"/>
        <v>0</v>
      </c>
      <c r="L24" s="106">
        <f t="shared" si="14"/>
        <v>0</v>
      </c>
      <c r="P24" s="118">
        <f t="shared" si="16"/>
        <v>101</v>
      </c>
      <c r="Q24" s="116" t="str">
        <f t="shared" ca="1" si="12"/>
        <v>B3_detalle!E101</v>
      </c>
      <c r="R24" s="118"/>
      <c r="S24" s="118"/>
      <c r="T24" s="118"/>
      <c r="U24" s="118"/>
      <c r="V24" s="118"/>
      <c r="W24" s="164"/>
    </row>
    <row r="25" spans="1:23" s="93" customFormat="1" ht="21.95" customHeight="1" x14ac:dyDescent="0.25">
      <c r="A25" s="90" t="s">
        <v>1</v>
      </c>
      <c r="B25" s="91">
        <f>SUM(B19:B24)</f>
        <v>0</v>
      </c>
      <c r="C25" s="91">
        <f t="shared" ref="C25:J25" si="17">SUM(C19:C24)</f>
        <v>0</v>
      </c>
      <c r="D25" s="91">
        <f t="shared" si="17"/>
        <v>0</v>
      </c>
      <c r="E25" s="91">
        <f t="shared" si="17"/>
        <v>0</v>
      </c>
      <c r="F25" s="91">
        <f t="shared" si="17"/>
        <v>0</v>
      </c>
      <c r="G25" s="91">
        <f t="shared" si="17"/>
        <v>0</v>
      </c>
      <c r="H25" s="91">
        <f t="shared" si="17"/>
        <v>0</v>
      </c>
      <c r="I25" s="91">
        <f t="shared" si="17"/>
        <v>0</v>
      </c>
      <c r="J25" s="91">
        <f t="shared" si="17"/>
        <v>0</v>
      </c>
      <c r="K25" s="91">
        <f>SUM(K19:K24)</f>
        <v>0</v>
      </c>
      <c r="L25" s="106">
        <f>IF(K25=0,0,K25/$K$25)</f>
        <v>0</v>
      </c>
      <c r="P25" s="118">
        <f t="shared" si="16"/>
        <v>104</v>
      </c>
      <c r="Q25" s="116" t="str">
        <f t="shared" ca="1" si="12"/>
        <v>B3_detalle!E104</v>
      </c>
      <c r="R25" s="118"/>
      <c r="S25" s="118"/>
      <c r="T25" s="118"/>
      <c r="U25" s="118"/>
      <c r="V25" s="118"/>
      <c r="W25" s="164"/>
    </row>
    <row r="26" spans="1:23" s="93" customFormat="1" ht="21.95" customHeight="1" x14ac:dyDescent="0.25">
      <c r="A26" s="90" t="s">
        <v>32</v>
      </c>
      <c r="B26" s="92">
        <f>IF(B25=0,0,B25/$K$25)</f>
        <v>0</v>
      </c>
      <c r="C26" s="92">
        <f t="shared" ref="C26:J26" si="18">IF(C25=0,0,C25/$K$25)</f>
        <v>0</v>
      </c>
      <c r="D26" s="92">
        <f t="shared" si="18"/>
        <v>0</v>
      </c>
      <c r="E26" s="92">
        <f t="shared" si="18"/>
        <v>0</v>
      </c>
      <c r="F26" s="92">
        <f t="shared" si="18"/>
        <v>0</v>
      </c>
      <c r="G26" s="92">
        <f t="shared" si="18"/>
        <v>0</v>
      </c>
      <c r="H26" s="92">
        <f t="shared" si="18"/>
        <v>0</v>
      </c>
      <c r="I26" s="92">
        <f t="shared" si="18"/>
        <v>0</v>
      </c>
      <c r="J26" s="92">
        <f t="shared" si="18"/>
        <v>0</v>
      </c>
      <c r="K26" s="92">
        <f>SUM(B26:J26)</f>
        <v>0</v>
      </c>
      <c r="L26" s="106"/>
      <c r="P26" s="118">
        <f t="shared" si="16"/>
        <v>121</v>
      </c>
      <c r="Q26" s="116" t="str">
        <f t="shared" ca="1" si="12"/>
        <v>B3_detalle!E121</v>
      </c>
      <c r="R26" s="118"/>
      <c r="S26" s="118"/>
      <c r="T26" s="118"/>
      <c r="U26" s="118"/>
      <c r="V26" s="118"/>
      <c r="W26" s="164"/>
    </row>
    <row r="27" spans="1:23" ht="20.100000000000001" customHeight="1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P27" s="118">
        <f t="shared" si="16"/>
        <v>132</v>
      </c>
      <c r="Q27" s="116" t="str">
        <f t="shared" ca="1" si="12"/>
        <v>B3_detalle!E132</v>
      </c>
      <c r="R27" s="116"/>
      <c r="S27" s="116"/>
      <c r="T27" s="116"/>
      <c r="U27" s="116"/>
      <c r="V27" s="116"/>
      <c r="W27" s="127"/>
    </row>
    <row r="28" spans="1:23" ht="26.25" customHeight="1" x14ac:dyDescent="0.25">
      <c r="A28" s="20" t="s">
        <v>534</v>
      </c>
      <c r="B28" s="3"/>
      <c r="C28" s="3"/>
      <c r="D28" s="3"/>
      <c r="E28" s="277" t="str">
        <f ca="1">IF(AND(B38&gt;0,B38&lt;&gt;H15),"El importe de gasto elegible por NUT 3 no coincide con el total por categorias","")</f>
        <v/>
      </c>
      <c r="F28" s="277"/>
      <c r="G28" s="277"/>
      <c r="H28" s="277"/>
      <c r="I28" s="3"/>
      <c r="J28" s="3"/>
      <c r="K28" s="3"/>
      <c r="L28" s="3"/>
      <c r="M28" s="3"/>
      <c r="P28" s="118">
        <f t="shared" si="16"/>
        <v>143</v>
      </c>
      <c r="Q28" s="116" t="str">
        <f t="shared" ca="1" si="12"/>
        <v>B3_detalle!E143</v>
      </c>
      <c r="R28" s="114"/>
      <c r="S28" s="116"/>
      <c r="T28" s="116"/>
      <c r="U28" s="116"/>
      <c r="V28" s="116"/>
      <c r="W28" s="127"/>
    </row>
    <row r="29" spans="1:23" s="93" customFormat="1" ht="20.100000000000001" customHeight="1" x14ac:dyDescent="0.25">
      <c r="A29" s="99"/>
      <c r="B29" s="162">
        <f>+'1.INTRO'!A37</f>
        <v>0</v>
      </c>
      <c r="C29" s="162">
        <f>+'1.INTRO'!A38</f>
        <v>0</v>
      </c>
      <c r="D29" s="162">
        <f>+'1.INTRO'!A39</f>
        <v>0</v>
      </c>
      <c r="E29" s="162">
        <f>+'1.INTRO'!A40</f>
        <v>0</v>
      </c>
      <c r="F29" s="162">
        <f>+'1.INTRO'!A41</f>
        <v>0</v>
      </c>
      <c r="G29" s="162">
        <f>+'1.INTRO'!A42</f>
        <v>0</v>
      </c>
      <c r="H29" s="162">
        <f>+'1.INTRO'!A43</f>
        <v>0</v>
      </c>
      <c r="I29" s="162">
        <f>+'1.INTRO'!A44</f>
        <v>0</v>
      </c>
      <c r="J29" s="162">
        <f>+'1.INTRO'!A45</f>
        <v>0</v>
      </c>
      <c r="K29" s="162">
        <f>+'1.INTRO'!A46</f>
        <v>0</v>
      </c>
      <c r="L29" s="162">
        <f>+'1.INTRO'!A47</f>
        <v>0</v>
      </c>
      <c r="M29" s="97"/>
      <c r="P29" s="118">
        <f>+P23+73</f>
        <v>171</v>
      </c>
      <c r="Q29" s="116" t="str">
        <f t="shared" ca="1" si="12"/>
        <v>B3_detalle!E171</v>
      </c>
      <c r="R29" s="118"/>
      <c r="S29" s="118"/>
      <c r="T29" s="118"/>
      <c r="U29" s="118"/>
      <c r="V29" s="118"/>
      <c r="W29" s="164"/>
    </row>
    <row r="30" spans="1:23" s="93" customFormat="1" ht="20.100000000000001" customHeight="1" x14ac:dyDescent="0.25">
      <c r="A30" s="99" t="s">
        <v>290</v>
      </c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97"/>
      <c r="P30" s="118">
        <f t="shared" ref="P30:P44" si="19">+P24+73</f>
        <v>174</v>
      </c>
      <c r="Q30" s="116" t="str">
        <f t="shared" ca="1" si="12"/>
        <v>B3_detalle!E174</v>
      </c>
      <c r="R30" s="118"/>
      <c r="S30" s="118"/>
      <c r="T30" s="118"/>
      <c r="U30" s="118"/>
      <c r="V30" s="118"/>
      <c r="W30" s="164"/>
    </row>
    <row r="31" spans="1:23" s="93" customFormat="1" ht="20.100000000000001" customHeight="1" x14ac:dyDescent="0.25">
      <c r="A31" s="99" t="s">
        <v>292</v>
      </c>
      <c r="B31" s="104">
        <f>IF(B30=0,0,B30/$B$38)</f>
        <v>0</v>
      </c>
      <c r="C31" s="104">
        <f t="shared" ref="C31:L31" si="20">IF(C30=0,0,C30/$B$38)</f>
        <v>0</v>
      </c>
      <c r="D31" s="104">
        <f t="shared" si="20"/>
        <v>0</v>
      </c>
      <c r="E31" s="104">
        <f t="shared" si="20"/>
        <v>0</v>
      </c>
      <c r="F31" s="104">
        <f t="shared" si="20"/>
        <v>0</v>
      </c>
      <c r="G31" s="104">
        <f t="shared" si="20"/>
        <v>0</v>
      </c>
      <c r="H31" s="104">
        <f t="shared" si="20"/>
        <v>0</v>
      </c>
      <c r="I31" s="104">
        <f t="shared" si="20"/>
        <v>0</v>
      </c>
      <c r="J31" s="104">
        <f t="shared" si="20"/>
        <v>0</v>
      </c>
      <c r="K31" s="104">
        <f t="shared" si="20"/>
        <v>0</v>
      </c>
      <c r="L31" s="104">
        <f t="shared" si="20"/>
        <v>0</v>
      </c>
      <c r="M31" s="97"/>
      <c r="P31" s="118">
        <f t="shared" si="19"/>
        <v>177</v>
      </c>
      <c r="Q31" s="116" t="str">
        <f t="shared" ca="1" si="12"/>
        <v>B3_detalle!E177</v>
      </c>
      <c r="R31" s="118"/>
      <c r="S31" s="118"/>
      <c r="T31" s="118"/>
      <c r="U31" s="118"/>
      <c r="V31" s="118"/>
      <c r="W31" s="164"/>
    </row>
    <row r="32" spans="1:23" s="93" customFormat="1" ht="20.100000000000001" customHeight="1" x14ac:dyDescent="0.25">
      <c r="A32" s="99"/>
      <c r="B32" s="162">
        <f>+'1.INTRO'!A48</f>
        <v>0</v>
      </c>
      <c r="C32" s="162">
        <f>+'1.INTRO'!A49</f>
        <v>0</v>
      </c>
      <c r="D32" s="162">
        <f>+'1.INTRO'!A50</f>
        <v>0</v>
      </c>
      <c r="E32" s="162">
        <f>+'1.INTRO'!A51</f>
        <v>0</v>
      </c>
      <c r="F32" s="162">
        <f>+'1.INTRO'!A52</f>
        <v>0</v>
      </c>
      <c r="G32" s="162">
        <f>+'1.INTRO'!A53</f>
        <v>0</v>
      </c>
      <c r="H32" s="162">
        <f>+'1.INTRO'!A54</f>
        <v>0</v>
      </c>
      <c r="I32" s="162">
        <f>+'1.INTRO'!A55</f>
        <v>0</v>
      </c>
      <c r="J32" s="162">
        <f>+'1.INTRO'!A56</f>
        <v>0</v>
      </c>
      <c r="K32" s="162">
        <f>+'1.INTRO'!A50</f>
        <v>0</v>
      </c>
      <c r="L32" s="162">
        <f>+'1.INTRO'!A51</f>
        <v>0</v>
      </c>
      <c r="P32" s="118">
        <f t="shared" si="19"/>
        <v>194</v>
      </c>
      <c r="Q32" s="116" t="str">
        <f t="shared" ca="1" si="12"/>
        <v>B3_detalle!E194</v>
      </c>
      <c r="R32" s="118"/>
      <c r="S32" s="118"/>
      <c r="T32" s="118"/>
      <c r="U32" s="118"/>
      <c r="V32" s="118"/>
      <c r="W32" s="164"/>
    </row>
    <row r="33" spans="1:23" s="93" customFormat="1" ht="20.100000000000001" customHeight="1" x14ac:dyDescent="0.25">
      <c r="A33" s="99" t="s">
        <v>290</v>
      </c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P33" s="118">
        <f t="shared" si="19"/>
        <v>205</v>
      </c>
      <c r="Q33" s="116" t="str">
        <f t="shared" ca="1" si="12"/>
        <v>B3_detalle!E205</v>
      </c>
      <c r="R33" s="118"/>
      <c r="S33" s="118"/>
      <c r="T33" s="118"/>
      <c r="U33" s="118"/>
      <c r="V33" s="118"/>
      <c r="W33" s="164"/>
    </row>
    <row r="34" spans="1:23" s="93" customFormat="1" ht="20.100000000000001" customHeight="1" x14ac:dyDescent="0.25">
      <c r="A34" s="99" t="s">
        <v>292</v>
      </c>
      <c r="B34" s="104">
        <f t="shared" ref="B34:L34" si="21">IF(B33=0,0,B33/$B$38)</f>
        <v>0</v>
      </c>
      <c r="C34" s="104">
        <f t="shared" si="21"/>
        <v>0</v>
      </c>
      <c r="D34" s="104">
        <f t="shared" si="21"/>
        <v>0</v>
      </c>
      <c r="E34" s="104">
        <f t="shared" si="21"/>
        <v>0</v>
      </c>
      <c r="F34" s="104">
        <f t="shared" si="21"/>
        <v>0</v>
      </c>
      <c r="G34" s="104">
        <f t="shared" si="21"/>
        <v>0</v>
      </c>
      <c r="H34" s="104">
        <f t="shared" si="21"/>
        <v>0</v>
      </c>
      <c r="I34" s="104">
        <f t="shared" si="21"/>
        <v>0</v>
      </c>
      <c r="J34" s="104">
        <f t="shared" si="21"/>
        <v>0</v>
      </c>
      <c r="K34" s="104">
        <f t="shared" si="21"/>
        <v>0</v>
      </c>
      <c r="L34" s="104">
        <f t="shared" si="21"/>
        <v>0</v>
      </c>
      <c r="P34" s="118">
        <f t="shared" si="19"/>
        <v>216</v>
      </c>
      <c r="Q34" s="116" t="str">
        <f t="shared" ca="1" si="12"/>
        <v>B3_detalle!E216</v>
      </c>
      <c r="R34" s="118"/>
      <c r="S34" s="118"/>
      <c r="T34" s="118"/>
      <c r="U34" s="118"/>
      <c r="V34" s="118"/>
      <c r="W34" s="164"/>
    </row>
    <row r="35" spans="1:23" s="93" customFormat="1" ht="20.100000000000001" customHeight="1" x14ac:dyDescent="0.25">
      <c r="A35" s="99"/>
      <c r="B35" s="162">
        <f>+'1.INTRO'!A52</f>
        <v>0</v>
      </c>
      <c r="C35" s="162">
        <f>+'1.INTRO'!A53</f>
        <v>0</v>
      </c>
      <c r="D35" s="162">
        <f>+'1.INTRO'!A54</f>
        <v>0</v>
      </c>
      <c r="E35" s="162">
        <f>+'1.INTRO'!A55</f>
        <v>0</v>
      </c>
      <c r="F35" s="162">
        <f>+'1.INTRO'!A56</f>
        <v>0</v>
      </c>
      <c r="G35" s="162">
        <f>+'1.INTRO'!A57</f>
        <v>0</v>
      </c>
      <c r="H35" s="162">
        <f>+'1.INTRO'!A58</f>
        <v>0</v>
      </c>
      <c r="I35" s="162">
        <f>+'1.INTRO'!A59</f>
        <v>0</v>
      </c>
      <c r="J35" s="162">
        <f>+'1.INTRO'!A60</f>
        <v>0</v>
      </c>
      <c r="K35" s="162">
        <f>+'1.INTRO'!A61</f>
        <v>0</v>
      </c>
      <c r="L35" s="162">
        <f>+'1.INTRO'!A62</f>
        <v>0</v>
      </c>
      <c r="P35" s="118">
        <f t="shared" si="19"/>
        <v>244</v>
      </c>
      <c r="Q35" s="116" t="str">
        <f t="shared" ca="1" si="12"/>
        <v>B3_detalle!E244</v>
      </c>
      <c r="R35" s="118"/>
      <c r="S35" s="118"/>
      <c r="T35" s="118"/>
      <c r="U35" s="118"/>
      <c r="V35" s="118"/>
      <c r="W35" s="164"/>
    </row>
    <row r="36" spans="1:23" s="93" customFormat="1" ht="20.100000000000001" customHeight="1" x14ac:dyDescent="0.25">
      <c r="A36" s="99" t="s">
        <v>290</v>
      </c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P36" s="118">
        <f t="shared" si="19"/>
        <v>247</v>
      </c>
      <c r="Q36" s="116" t="str">
        <f t="shared" ca="1" si="12"/>
        <v>B3_detalle!E247</v>
      </c>
      <c r="R36" s="118"/>
      <c r="S36" s="118"/>
      <c r="T36" s="118"/>
      <c r="U36" s="118"/>
      <c r="V36" s="118"/>
      <c r="W36" s="164"/>
    </row>
    <row r="37" spans="1:23" s="93" customFormat="1" ht="20.100000000000001" customHeight="1" x14ac:dyDescent="0.25">
      <c r="A37" s="99" t="s">
        <v>292</v>
      </c>
      <c r="B37" s="104">
        <f t="shared" ref="B37:L37" si="22">IF(B36=0,0,B36/$B$38)</f>
        <v>0</v>
      </c>
      <c r="C37" s="104">
        <f t="shared" si="22"/>
        <v>0</v>
      </c>
      <c r="D37" s="104">
        <f t="shared" si="22"/>
        <v>0</v>
      </c>
      <c r="E37" s="104">
        <f t="shared" si="22"/>
        <v>0</v>
      </c>
      <c r="F37" s="104">
        <f t="shared" si="22"/>
        <v>0</v>
      </c>
      <c r="G37" s="104">
        <f t="shared" si="22"/>
        <v>0</v>
      </c>
      <c r="H37" s="104">
        <f t="shared" si="22"/>
        <v>0</v>
      </c>
      <c r="I37" s="104">
        <f t="shared" si="22"/>
        <v>0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P37" s="118">
        <f t="shared" si="19"/>
        <v>250</v>
      </c>
      <c r="Q37" s="116" t="str">
        <f t="shared" ca="1" si="12"/>
        <v>B3_detalle!E250</v>
      </c>
      <c r="R37" s="118"/>
      <c r="S37" s="118"/>
      <c r="T37" s="118"/>
      <c r="U37" s="118"/>
      <c r="V37" s="118"/>
      <c r="W37" s="164"/>
    </row>
    <row r="38" spans="1:23" s="93" customFormat="1" ht="20.100000000000001" customHeight="1" x14ac:dyDescent="0.25">
      <c r="A38" s="99" t="s">
        <v>291</v>
      </c>
      <c r="B38" s="275">
        <f>SUM(B30:L30,B33:L33,B36:L36)</f>
        <v>0</v>
      </c>
      <c r="C38" s="276"/>
      <c r="D38" s="276"/>
      <c r="E38" s="276"/>
      <c r="F38" s="276"/>
      <c r="G38" s="276"/>
      <c r="H38" s="276"/>
      <c r="I38" s="276"/>
      <c r="J38" s="276"/>
      <c r="K38" s="276"/>
      <c r="L38" s="276"/>
      <c r="P38" s="118">
        <f t="shared" si="19"/>
        <v>267</v>
      </c>
      <c r="Q38" s="116" t="str">
        <f t="shared" ca="1" si="12"/>
        <v>B3_detalle!E267</v>
      </c>
      <c r="R38" s="118"/>
      <c r="S38" s="118"/>
      <c r="T38" s="118"/>
      <c r="U38" s="118"/>
      <c r="V38" s="118"/>
      <c r="W38" s="164"/>
    </row>
    <row r="39" spans="1:23" ht="18" x14ac:dyDescent="0.25">
      <c r="J39" s="24"/>
      <c r="P39" s="118">
        <f t="shared" si="19"/>
        <v>278</v>
      </c>
      <c r="Q39" s="116" t="str">
        <f t="shared" ca="1" si="12"/>
        <v>B3_detalle!E278</v>
      </c>
      <c r="R39" s="116"/>
      <c r="S39" s="116"/>
      <c r="T39" s="116"/>
      <c r="U39" s="116"/>
      <c r="V39" s="116"/>
      <c r="W39" s="127"/>
    </row>
    <row r="40" spans="1:23" ht="18" x14ac:dyDescent="0.25">
      <c r="J40" s="24"/>
      <c r="P40" s="118">
        <f t="shared" si="19"/>
        <v>289</v>
      </c>
      <c r="Q40" s="116" t="str">
        <f t="shared" ca="1" si="12"/>
        <v>B3_detalle!E289</v>
      </c>
      <c r="R40" s="116"/>
      <c r="S40" s="116"/>
      <c r="T40" s="116"/>
      <c r="U40" s="116"/>
      <c r="V40" s="116"/>
      <c r="W40" s="127"/>
    </row>
    <row r="41" spans="1:23" ht="18" x14ac:dyDescent="0.25">
      <c r="J41" s="24"/>
      <c r="P41" s="118">
        <f t="shared" si="19"/>
        <v>317</v>
      </c>
      <c r="Q41" s="116" t="str">
        <f t="shared" ca="1" si="12"/>
        <v>B3_detalle!E317</v>
      </c>
      <c r="R41" s="116"/>
      <c r="S41" s="116"/>
      <c r="T41" s="116"/>
      <c r="U41" s="116"/>
      <c r="V41" s="116"/>
      <c r="W41" s="127"/>
    </row>
    <row r="42" spans="1:23" ht="18" x14ac:dyDescent="0.25">
      <c r="J42" s="24"/>
      <c r="P42" s="118">
        <f t="shared" si="19"/>
        <v>320</v>
      </c>
      <c r="Q42" s="116" t="str">
        <f t="shared" ca="1" si="12"/>
        <v>B3_detalle!E320</v>
      </c>
      <c r="R42" s="116"/>
      <c r="S42" s="116"/>
      <c r="T42" s="116"/>
      <c r="U42" s="116"/>
      <c r="V42" s="116"/>
      <c r="W42" s="127"/>
    </row>
    <row r="43" spans="1:23" ht="18" x14ac:dyDescent="0.25">
      <c r="J43" s="24"/>
      <c r="P43" s="118">
        <f t="shared" si="19"/>
        <v>323</v>
      </c>
      <c r="Q43" s="116" t="str">
        <f t="shared" ca="1" si="12"/>
        <v>B3_detalle!E323</v>
      </c>
      <c r="R43" s="116"/>
      <c r="S43" s="116"/>
      <c r="T43" s="116"/>
      <c r="U43" s="116"/>
      <c r="V43" s="116"/>
      <c r="W43" s="127"/>
    </row>
    <row r="44" spans="1:23" ht="18" x14ac:dyDescent="0.25">
      <c r="J44" s="24"/>
      <c r="P44" s="118">
        <f t="shared" si="19"/>
        <v>340</v>
      </c>
      <c r="Q44" s="116" t="str">
        <f t="shared" ca="1" si="12"/>
        <v>B3_detalle!E340</v>
      </c>
      <c r="R44" s="116"/>
      <c r="S44" s="116"/>
      <c r="T44" s="116"/>
      <c r="U44" s="116"/>
      <c r="V44" s="116"/>
      <c r="W44" s="127"/>
    </row>
    <row r="45" spans="1:23" ht="18" x14ac:dyDescent="0.25">
      <c r="J45" s="24"/>
      <c r="P45" s="118">
        <v>368</v>
      </c>
      <c r="Q45" s="116" t="str">
        <f t="shared" ca="1" si="12"/>
        <v>B3_detalle!E368</v>
      </c>
      <c r="R45" s="116"/>
      <c r="S45" s="116"/>
      <c r="T45" s="116"/>
      <c r="U45" s="116"/>
      <c r="V45" s="116"/>
      <c r="W45" s="127"/>
    </row>
    <row r="46" spans="1:23" ht="18" x14ac:dyDescent="0.25">
      <c r="J46" s="24"/>
      <c r="P46" s="118">
        <v>371</v>
      </c>
      <c r="Q46" s="116" t="str">
        <f t="shared" ca="1" si="12"/>
        <v>B3_detalle!E371</v>
      </c>
      <c r="R46" s="116"/>
      <c r="S46" s="116"/>
      <c r="T46" s="116"/>
      <c r="U46" s="116"/>
      <c r="V46" s="116"/>
      <c r="W46" s="127"/>
    </row>
    <row r="47" spans="1:23" ht="18" x14ac:dyDescent="0.25">
      <c r="J47" s="24"/>
      <c r="P47" s="118">
        <v>374</v>
      </c>
      <c r="Q47" s="116" t="str">
        <f t="shared" ca="1" si="12"/>
        <v>B3_detalle!E374</v>
      </c>
      <c r="R47" s="116"/>
      <c r="S47" s="116"/>
      <c r="T47" s="116"/>
      <c r="U47" s="116"/>
      <c r="V47" s="116"/>
      <c r="W47" s="127"/>
    </row>
    <row r="48" spans="1:23" ht="18" x14ac:dyDescent="0.25">
      <c r="J48" s="24"/>
      <c r="P48" s="118">
        <v>391</v>
      </c>
      <c r="Q48" s="116" t="str">
        <f t="shared" ca="1" si="12"/>
        <v>B3_detalle!E391</v>
      </c>
      <c r="R48" s="116"/>
      <c r="S48" s="116"/>
      <c r="T48" s="116"/>
      <c r="U48" s="116"/>
      <c r="V48" s="116"/>
      <c r="W48" s="127"/>
    </row>
    <row r="49" spans="10:23" ht="18" x14ac:dyDescent="0.25">
      <c r="J49" s="24"/>
      <c r="P49" s="118"/>
      <c r="Q49" s="116"/>
      <c r="R49" s="116"/>
      <c r="S49" s="116"/>
      <c r="T49" s="116"/>
      <c r="U49" s="116"/>
      <c r="V49" s="116"/>
      <c r="W49" s="127"/>
    </row>
    <row r="50" spans="10:23" ht="18" x14ac:dyDescent="0.25">
      <c r="J50" s="24"/>
      <c r="P50" s="118"/>
      <c r="Q50" s="116"/>
      <c r="R50" s="116"/>
      <c r="S50" s="116"/>
      <c r="T50" s="116"/>
      <c r="U50" s="116"/>
      <c r="V50" s="116"/>
      <c r="W50" s="127"/>
    </row>
    <row r="51" spans="10:23" ht="18" x14ac:dyDescent="0.25">
      <c r="J51" s="24"/>
      <c r="P51" s="118"/>
      <c r="Q51" s="116"/>
      <c r="R51" s="116"/>
      <c r="S51" s="116"/>
      <c r="T51" s="116"/>
      <c r="U51" s="116"/>
      <c r="V51" s="116"/>
      <c r="W51" s="127"/>
    </row>
    <row r="52" spans="10:23" ht="18" x14ac:dyDescent="0.25">
      <c r="J52" s="24"/>
      <c r="P52" s="118"/>
      <c r="Q52" s="116"/>
      <c r="R52" s="116"/>
      <c r="S52" s="116"/>
      <c r="T52" s="116"/>
      <c r="U52" s="116"/>
      <c r="V52" s="116"/>
      <c r="W52" s="127"/>
    </row>
    <row r="53" spans="10:23" x14ac:dyDescent="0.2">
      <c r="J53" s="24"/>
      <c r="P53" s="116"/>
      <c r="Q53" s="116"/>
      <c r="R53" s="116"/>
      <c r="S53" s="116"/>
      <c r="T53" s="116"/>
      <c r="U53" s="116"/>
      <c r="V53" s="116"/>
      <c r="W53" s="127"/>
    </row>
    <row r="54" spans="10:23" x14ac:dyDescent="0.2">
      <c r="J54" s="24"/>
      <c r="P54" s="116"/>
      <c r="Q54" s="116"/>
      <c r="R54" s="116"/>
      <c r="S54" s="116"/>
      <c r="T54" s="116"/>
      <c r="U54" s="116"/>
      <c r="V54" s="116"/>
      <c r="W54" s="127"/>
    </row>
    <row r="55" spans="10:23" x14ac:dyDescent="0.2">
      <c r="J55" s="24"/>
      <c r="P55" s="116"/>
      <c r="Q55" s="116"/>
      <c r="R55" s="116"/>
      <c r="S55" s="116"/>
      <c r="T55" s="116"/>
      <c r="U55" s="116"/>
      <c r="V55" s="116"/>
      <c r="W55" s="127"/>
    </row>
    <row r="56" spans="10:23" x14ac:dyDescent="0.2">
      <c r="J56" s="24"/>
      <c r="P56" s="116"/>
      <c r="Q56" s="116"/>
      <c r="R56" s="116"/>
      <c r="S56" s="116"/>
      <c r="T56" s="116"/>
      <c r="U56" s="116"/>
      <c r="V56" s="116"/>
      <c r="W56" s="127"/>
    </row>
    <row r="57" spans="10:23" x14ac:dyDescent="0.2">
      <c r="J57" s="24"/>
      <c r="P57" s="116"/>
      <c r="Q57" s="116"/>
      <c r="R57" s="116"/>
      <c r="S57" s="116"/>
      <c r="T57" s="116"/>
      <c r="U57" s="116"/>
      <c r="V57" s="116"/>
      <c r="W57" s="127"/>
    </row>
    <row r="58" spans="10:23" x14ac:dyDescent="0.2">
      <c r="J58" s="24"/>
      <c r="P58" s="116"/>
      <c r="Q58" s="116"/>
      <c r="R58" s="116"/>
      <c r="S58" s="116"/>
      <c r="T58" s="116"/>
      <c r="U58" s="116"/>
      <c r="V58" s="116"/>
      <c r="W58" s="127"/>
    </row>
    <row r="59" spans="10:23" x14ac:dyDescent="0.2">
      <c r="J59" s="24"/>
      <c r="P59" s="116"/>
      <c r="Q59" s="116"/>
      <c r="R59" s="116"/>
      <c r="S59" s="116"/>
      <c r="T59" s="116"/>
      <c r="U59" s="116"/>
      <c r="V59" s="116"/>
      <c r="W59" s="127"/>
    </row>
    <row r="60" spans="10:23" x14ac:dyDescent="0.2">
      <c r="J60" s="24"/>
      <c r="P60" s="116"/>
      <c r="Q60" s="116"/>
      <c r="R60" s="116"/>
      <c r="S60" s="116"/>
      <c r="T60" s="116"/>
      <c r="U60" s="116"/>
      <c r="V60" s="116"/>
      <c r="W60" s="127"/>
    </row>
    <row r="61" spans="10:23" x14ac:dyDescent="0.2">
      <c r="J61" s="24"/>
      <c r="P61" s="116"/>
      <c r="Q61" s="116"/>
      <c r="R61" s="116"/>
      <c r="S61" s="116"/>
      <c r="T61" s="116"/>
      <c r="U61" s="116"/>
      <c r="V61" s="116"/>
      <c r="W61" s="127"/>
    </row>
    <row r="62" spans="10:23" x14ac:dyDescent="0.2">
      <c r="J62" s="24"/>
      <c r="P62" s="116"/>
      <c r="Q62" s="116"/>
      <c r="R62" s="116"/>
      <c r="S62" s="116"/>
      <c r="T62" s="116"/>
      <c r="U62" s="116"/>
      <c r="V62" s="116"/>
      <c r="W62" s="127"/>
    </row>
    <row r="63" spans="10:23" x14ac:dyDescent="0.2">
      <c r="J63" s="24"/>
      <c r="P63" s="116"/>
      <c r="Q63" s="116"/>
      <c r="R63" s="116"/>
      <c r="S63" s="116"/>
      <c r="T63" s="116"/>
      <c r="U63" s="116"/>
      <c r="V63" s="116"/>
      <c r="W63" s="127"/>
    </row>
    <row r="64" spans="10:23" x14ac:dyDescent="0.2">
      <c r="J64" s="24"/>
      <c r="P64" s="116"/>
      <c r="Q64" s="116"/>
      <c r="R64" s="116"/>
      <c r="S64" s="116"/>
      <c r="T64" s="116"/>
      <c r="U64" s="116"/>
      <c r="V64" s="116"/>
      <c r="W64" s="127"/>
    </row>
    <row r="65" spans="10:23" x14ac:dyDescent="0.2">
      <c r="J65" s="24"/>
      <c r="P65" s="116"/>
      <c r="Q65" s="116"/>
      <c r="R65" s="116"/>
      <c r="S65" s="116"/>
      <c r="T65" s="116"/>
      <c r="U65" s="116"/>
      <c r="V65" s="116"/>
      <c r="W65" s="127"/>
    </row>
    <row r="66" spans="10:23" x14ac:dyDescent="0.2">
      <c r="J66" s="24"/>
      <c r="P66" s="116"/>
      <c r="Q66" s="116"/>
      <c r="R66" s="116"/>
      <c r="S66" s="116"/>
      <c r="T66" s="116"/>
      <c r="U66" s="116"/>
      <c r="V66" s="116"/>
      <c r="W66" s="127"/>
    </row>
    <row r="67" spans="10:23" x14ac:dyDescent="0.2">
      <c r="J67" s="24"/>
      <c r="P67" s="116"/>
      <c r="Q67" s="116"/>
      <c r="R67" s="116"/>
      <c r="S67" s="116"/>
      <c r="T67" s="116"/>
      <c r="U67" s="116"/>
      <c r="V67" s="116"/>
      <c r="W67" s="127"/>
    </row>
    <row r="68" spans="10:23" x14ac:dyDescent="0.2">
      <c r="J68" s="24"/>
      <c r="P68" s="116"/>
      <c r="Q68" s="116"/>
      <c r="R68" s="116"/>
      <c r="S68" s="116"/>
      <c r="T68" s="116"/>
      <c r="U68" s="116"/>
      <c r="V68" s="116"/>
      <c r="W68" s="127"/>
    </row>
    <row r="69" spans="10:23" x14ac:dyDescent="0.2">
      <c r="J69" s="24"/>
      <c r="P69" s="116"/>
      <c r="Q69" s="116"/>
      <c r="R69" s="116"/>
      <c r="S69" s="116"/>
      <c r="T69" s="116"/>
      <c r="U69" s="116"/>
      <c r="V69" s="116"/>
      <c r="W69" s="127"/>
    </row>
    <row r="70" spans="10:23" x14ac:dyDescent="0.2">
      <c r="J70" s="25"/>
      <c r="P70" s="116"/>
      <c r="Q70" s="116"/>
      <c r="R70" s="116"/>
      <c r="S70" s="116"/>
      <c r="T70" s="116"/>
      <c r="U70" s="116"/>
      <c r="V70" s="116"/>
      <c r="W70" s="127"/>
    </row>
    <row r="71" spans="10:23" x14ac:dyDescent="0.2">
      <c r="J71" s="25"/>
      <c r="P71" s="116"/>
      <c r="Q71" s="116"/>
      <c r="R71" s="116"/>
      <c r="S71" s="116"/>
      <c r="T71" s="116"/>
      <c r="U71" s="116"/>
      <c r="V71" s="116"/>
      <c r="W71" s="127"/>
    </row>
    <row r="72" spans="10:23" x14ac:dyDescent="0.2">
      <c r="J72" s="25"/>
      <c r="P72" s="116"/>
      <c r="Q72" s="116"/>
      <c r="R72" s="116"/>
      <c r="S72" s="116"/>
      <c r="T72" s="116"/>
      <c r="U72" s="116"/>
      <c r="V72" s="116"/>
      <c r="W72" s="127"/>
    </row>
    <row r="73" spans="10:23" x14ac:dyDescent="0.2">
      <c r="J73" s="25"/>
      <c r="P73" s="116"/>
      <c r="Q73" s="116"/>
      <c r="R73" s="116"/>
      <c r="S73" s="116"/>
      <c r="T73" s="116"/>
      <c r="U73" s="116"/>
      <c r="V73" s="116"/>
      <c r="W73" s="127"/>
    </row>
    <row r="74" spans="10:23" x14ac:dyDescent="0.2">
      <c r="J74" s="25"/>
      <c r="P74" s="116"/>
      <c r="Q74" s="116"/>
      <c r="R74" s="116"/>
      <c r="S74" s="116"/>
      <c r="T74" s="116"/>
      <c r="U74" s="116"/>
      <c r="V74" s="116"/>
      <c r="W74" s="127"/>
    </row>
    <row r="75" spans="10:23" x14ac:dyDescent="0.2">
      <c r="J75" s="25"/>
      <c r="P75" s="116"/>
      <c r="Q75" s="116"/>
      <c r="R75" s="116"/>
      <c r="S75" s="116"/>
      <c r="T75" s="116"/>
      <c r="U75" s="116"/>
      <c r="V75" s="116"/>
      <c r="W75" s="127"/>
    </row>
    <row r="76" spans="10:23" x14ac:dyDescent="0.2">
      <c r="J76" s="25"/>
      <c r="P76" s="116"/>
      <c r="Q76" s="116"/>
      <c r="R76" s="116"/>
      <c r="S76" s="116"/>
      <c r="T76" s="116"/>
      <c r="U76" s="116"/>
      <c r="V76" s="116"/>
      <c r="W76" s="127"/>
    </row>
    <row r="77" spans="10:23" x14ac:dyDescent="0.2">
      <c r="J77" s="25"/>
    </row>
    <row r="78" spans="10:23" x14ac:dyDescent="0.2">
      <c r="J78" s="25"/>
    </row>
    <row r="79" spans="10:23" x14ac:dyDescent="0.2">
      <c r="J79" s="25"/>
    </row>
    <row r="80" spans="10:23" x14ac:dyDescent="0.2">
      <c r="J80" s="25"/>
    </row>
    <row r="81" spans="10:10" x14ac:dyDescent="0.2">
      <c r="J81" s="25"/>
    </row>
    <row r="82" spans="10:10" x14ac:dyDescent="0.2">
      <c r="J82" s="25"/>
    </row>
    <row r="83" spans="10:10" x14ac:dyDescent="0.2">
      <c r="J83" s="25"/>
    </row>
    <row r="84" spans="10:10" x14ac:dyDescent="0.2">
      <c r="J84" s="25"/>
    </row>
    <row r="85" spans="10:10" x14ac:dyDescent="0.2">
      <c r="J85" s="25"/>
    </row>
    <row r="86" spans="10:10" x14ac:dyDescent="0.2">
      <c r="J86" s="25"/>
    </row>
    <row r="87" spans="10:10" x14ac:dyDescent="0.2">
      <c r="J87" s="25"/>
    </row>
    <row r="88" spans="10:10" x14ac:dyDescent="0.2">
      <c r="J88" s="25"/>
    </row>
    <row r="89" spans="10:10" x14ac:dyDescent="0.2">
      <c r="J89" s="25"/>
    </row>
    <row r="90" spans="10:10" x14ac:dyDescent="0.2">
      <c r="J90" s="25"/>
    </row>
    <row r="91" spans="10:10" x14ac:dyDescent="0.2">
      <c r="J91" s="25"/>
    </row>
    <row r="92" spans="10:10" x14ac:dyDescent="0.2">
      <c r="J92" s="25"/>
    </row>
    <row r="93" spans="10:10" x14ac:dyDescent="0.2">
      <c r="J93" s="25"/>
    </row>
    <row r="94" spans="10:10" x14ac:dyDescent="0.2">
      <c r="J94" s="25"/>
    </row>
    <row r="95" spans="10:10" x14ac:dyDescent="0.2">
      <c r="J95" s="25"/>
    </row>
    <row r="96" spans="10:10" x14ac:dyDescent="0.2">
      <c r="J96" s="25"/>
    </row>
    <row r="97" spans="10:10" x14ac:dyDescent="0.2">
      <c r="J97" s="25"/>
    </row>
    <row r="98" spans="10:10" x14ac:dyDescent="0.2">
      <c r="J98" s="25"/>
    </row>
    <row r="99" spans="10:10" x14ac:dyDescent="0.2">
      <c r="J99" s="25"/>
    </row>
    <row r="100" spans="10:10" x14ac:dyDescent="0.2">
      <c r="J100" s="25"/>
    </row>
    <row r="101" spans="10:10" x14ac:dyDescent="0.2">
      <c r="J101" s="25"/>
    </row>
    <row r="102" spans="10:10" x14ac:dyDescent="0.2">
      <c r="J102" s="25"/>
    </row>
    <row r="103" spans="10:10" x14ac:dyDescent="0.2">
      <c r="J103" s="25"/>
    </row>
    <row r="104" spans="10:10" x14ac:dyDescent="0.2">
      <c r="J104" s="25"/>
    </row>
    <row r="105" spans="10:10" x14ac:dyDescent="0.2">
      <c r="J105" s="25"/>
    </row>
    <row r="106" spans="10:10" x14ac:dyDescent="0.2">
      <c r="J106" s="25"/>
    </row>
    <row r="107" spans="10:10" x14ac:dyDescent="0.2">
      <c r="J107" s="25"/>
    </row>
    <row r="108" spans="10:10" x14ac:dyDescent="0.2">
      <c r="J108" s="25"/>
    </row>
    <row r="109" spans="10:10" x14ac:dyDescent="0.2">
      <c r="J109" s="25"/>
    </row>
    <row r="110" spans="10:10" x14ac:dyDescent="0.2">
      <c r="J110" s="25"/>
    </row>
    <row r="111" spans="10:10" x14ac:dyDescent="0.2">
      <c r="J111" s="25"/>
    </row>
    <row r="112" spans="10:10" x14ac:dyDescent="0.2">
      <c r="J112" s="25"/>
    </row>
  </sheetData>
  <sheetProtection algorithmName="SHA-512" hashValue="OE+Gd5GFFbm3kKNRLajzFiAC58VYQy2aNHdicWgjRP7TLh8xKxiVzD9oIJrtt7Zk8tUkotRfs4lLnRGUB1OV8g==" saltValue="R4VAf1ddqTjtwpMYPIFK2Q==" spinCount="100000" sheet="1" selectLockedCells="1"/>
  <mergeCells count="4">
    <mergeCell ref="G1:L1"/>
    <mergeCell ref="G2:L2"/>
    <mergeCell ref="E28:H28"/>
    <mergeCell ref="B38:L38"/>
  </mergeCells>
  <conditionalFormatting sqref="K19">
    <cfRule type="expression" dxfId="181" priority="7">
      <formula>AND($K$19&gt;0,$K$19&lt;&gt;$H$9)</formula>
    </cfRule>
  </conditionalFormatting>
  <conditionalFormatting sqref="K22">
    <cfRule type="expression" dxfId="180" priority="6">
      <formula>AND($K$22&gt;0,$K$22&lt;&gt;$H$12)</formula>
    </cfRule>
  </conditionalFormatting>
  <conditionalFormatting sqref="K23">
    <cfRule type="expression" dxfId="179" priority="5" stopIfTrue="1">
      <formula>AND($K$23&gt;0,$K$23&lt;&gt;$H$13)</formula>
    </cfRule>
  </conditionalFormatting>
  <conditionalFormatting sqref="K24">
    <cfRule type="expression" dxfId="178" priority="4">
      <formula>AND($K$24&gt;0,$K$24&lt;&gt;$H$14)</formula>
    </cfRule>
  </conditionalFormatting>
  <conditionalFormatting sqref="J8:L8">
    <cfRule type="expression" dxfId="177" priority="3">
      <formula>$J$8&lt;&gt;""</formula>
    </cfRule>
  </conditionalFormatting>
  <conditionalFormatting sqref="B38:L38">
    <cfRule type="expression" dxfId="176" priority="2">
      <formula>AND($B$38&gt;0,$B$38&lt;&gt;$H$15)</formula>
    </cfRule>
  </conditionalFormatting>
  <conditionalFormatting sqref="E28">
    <cfRule type="expression" dxfId="175" priority="1">
      <formula>$E$28&lt;&gt;""</formula>
    </cfRule>
  </conditionalFormatting>
  <printOptions horizontalCentered="1"/>
  <pageMargins left="0.23622047244094491" right="0.23622047244094491" top="1.0331845238095239" bottom="0.59055118110236227" header="9.464285714285714E-2" footer="0.31496062992125984"/>
  <pageSetup paperSize="9" scale="46" fitToHeight="2" orientation="landscape" r:id="rId1"/>
  <headerFooter>
    <oddHeader xml:space="preserve">&amp;L&amp;G&amp;R&amp;"Arial,Negrita"&amp;5&amp;K003399
&amp;50PRESUPUESTO BENEFICIARIO&amp;20&amp;K00+000_&amp;50&amp;K003399     </oddHeader>
    <oddFooter>&amp;L&amp;12&amp;K003399Pestaña &amp;A del formulario financiero&amp;R&amp;12&amp;K003399Página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459C040-F7BE-4DFB-AF78-09EDAAEA76F1}">
          <x14:formula1>
            <xm:f>BD!$H$1:$H$21</xm:f>
          </x14:formula1>
          <xm:sqref>Q2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35</vt:i4>
      </vt:variant>
    </vt:vector>
  </HeadingPairs>
  <TitlesOfParts>
    <vt:vector size="70" baseType="lpstr">
      <vt:lpstr>1.INTRO</vt:lpstr>
      <vt:lpstr>2.RESUMEN</vt:lpstr>
      <vt:lpstr>BE_detalle</vt:lpstr>
      <vt:lpstr>BE_resumen</vt:lpstr>
      <vt:lpstr>BP_resumen</vt:lpstr>
      <vt:lpstr>BP_detalle</vt:lpstr>
      <vt:lpstr>B2_resumen</vt:lpstr>
      <vt:lpstr>B2_detalle</vt:lpstr>
      <vt:lpstr>B3_resumen</vt:lpstr>
      <vt:lpstr>B3_detalle</vt:lpstr>
      <vt:lpstr>B4_resumen</vt:lpstr>
      <vt:lpstr>B4_detalle</vt:lpstr>
      <vt:lpstr>B5_resumen</vt:lpstr>
      <vt:lpstr>B5_detalle</vt:lpstr>
      <vt:lpstr>B6_resumen</vt:lpstr>
      <vt:lpstr>B6_detalle</vt:lpstr>
      <vt:lpstr>B7_resumen</vt:lpstr>
      <vt:lpstr>B7_detalle</vt:lpstr>
      <vt:lpstr>B8_resumen</vt:lpstr>
      <vt:lpstr>B8_detalle</vt:lpstr>
      <vt:lpstr>B9_resumen</vt:lpstr>
      <vt:lpstr>B9_detalle</vt:lpstr>
      <vt:lpstr>B10_resumen</vt:lpstr>
      <vt:lpstr>B10_detalle</vt:lpstr>
      <vt:lpstr>B11_resumen</vt:lpstr>
      <vt:lpstr>B11_detalle</vt:lpstr>
      <vt:lpstr>B12_resumen</vt:lpstr>
      <vt:lpstr>B12_detalle</vt:lpstr>
      <vt:lpstr>B13_resumen</vt:lpstr>
      <vt:lpstr>B13_detalle</vt:lpstr>
      <vt:lpstr>B14_resumen</vt:lpstr>
      <vt:lpstr>B14_detalle</vt:lpstr>
      <vt:lpstr>B15_resumen</vt:lpstr>
      <vt:lpstr>B15_detalle</vt:lpstr>
      <vt:lpstr>BD</vt:lpstr>
      <vt:lpstr>'1.INTRO'!Área_de_impresión</vt:lpstr>
      <vt:lpstr>'2.RESUMEN'!Área_de_impresión</vt:lpstr>
      <vt:lpstr>B10_detalle!Área_de_impresión</vt:lpstr>
      <vt:lpstr>B10_resumen!Área_de_impresión</vt:lpstr>
      <vt:lpstr>B11_detalle!Área_de_impresión</vt:lpstr>
      <vt:lpstr>B11_resumen!Área_de_impresión</vt:lpstr>
      <vt:lpstr>B12_detalle!Área_de_impresión</vt:lpstr>
      <vt:lpstr>B12_resumen!Área_de_impresión</vt:lpstr>
      <vt:lpstr>B13_detalle!Área_de_impresión</vt:lpstr>
      <vt:lpstr>B13_resumen!Área_de_impresión</vt:lpstr>
      <vt:lpstr>B14_detalle!Área_de_impresión</vt:lpstr>
      <vt:lpstr>B14_resumen!Área_de_impresión</vt:lpstr>
      <vt:lpstr>B15_detalle!Área_de_impresión</vt:lpstr>
      <vt:lpstr>B15_resumen!Área_de_impresión</vt:lpstr>
      <vt:lpstr>B2_detalle!Área_de_impresión</vt:lpstr>
      <vt:lpstr>B2_resumen!Área_de_impresión</vt:lpstr>
      <vt:lpstr>B3_detalle!Área_de_impresión</vt:lpstr>
      <vt:lpstr>B3_resumen!Área_de_impresión</vt:lpstr>
      <vt:lpstr>B4_detalle!Área_de_impresión</vt:lpstr>
      <vt:lpstr>B4_resumen!Área_de_impresión</vt:lpstr>
      <vt:lpstr>B5_detalle!Área_de_impresión</vt:lpstr>
      <vt:lpstr>B5_resumen!Área_de_impresión</vt:lpstr>
      <vt:lpstr>B6_detalle!Área_de_impresión</vt:lpstr>
      <vt:lpstr>B6_resumen!Área_de_impresión</vt:lpstr>
      <vt:lpstr>B7_detalle!Área_de_impresión</vt:lpstr>
      <vt:lpstr>B7_resumen!Área_de_impresión</vt:lpstr>
      <vt:lpstr>B8_detalle!Área_de_impresión</vt:lpstr>
      <vt:lpstr>B8_resumen!Área_de_impresión</vt:lpstr>
      <vt:lpstr>B9_detalle!Área_de_impresión</vt:lpstr>
      <vt:lpstr>B9_resumen!Área_de_impresión</vt:lpstr>
      <vt:lpstr>BE_detalle!Área_de_impresión</vt:lpstr>
      <vt:lpstr>BE_resumen!Área_de_impresión</vt:lpstr>
      <vt:lpstr>BP_detalle!Área_de_impresión</vt:lpstr>
      <vt:lpstr>BP_resumen!Área_de_impresión</vt:lpstr>
      <vt:lpstr>'1.INTRO'!Print_Area</vt:lpstr>
    </vt:vector>
  </TitlesOfParts>
  <Company>Junta Extremadura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Extremadura</dc:creator>
  <cp:lastModifiedBy>Javier ordoñez Muñoz</cp:lastModifiedBy>
  <cp:lastPrinted>2022-09-29T16:50:43Z</cp:lastPrinted>
  <dcterms:created xsi:type="dcterms:W3CDTF">2007-12-13T09:21:54Z</dcterms:created>
  <dcterms:modified xsi:type="dcterms:W3CDTF">2022-09-29T16:53:07Z</dcterms:modified>
</cp:coreProperties>
</file>